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-PC\FinWork\бюджет 2024\на думу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1" l="1"/>
  <c r="O7" i="1"/>
  <c r="O9" i="1"/>
  <c r="O11" i="1"/>
  <c r="O12" i="1"/>
  <c r="O13" i="1"/>
  <c r="O14" i="1"/>
  <c r="O15" i="1"/>
  <c r="O17" i="1"/>
  <c r="O22" i="1"/>
  <c r="O24" i="1"/>
  <c r="O26" i="1"/>
  <c r="O29" i="1"/>
  <c r="O30" i="1"/>
  <c r="O31" i="1"/>
  <c r="O32" i="1"/>
  <c r="O33" i="1"/>
  <c r="O34" i="1"/>
  <c r="O36" i="1"/>
  <c r="O37" i="1"/>
  <c r="O40" i="1"/>
  <c r="O41" i="1"/>
  <c r="O42" i="1"/>
  <c r="O43" i="1"/>
  <c r="O44" i="1"/>
  <c r="O47" i="1"/>
  <c r="O49" i="1"/>
  <c r="O51" i="1"/>
  <c r="O52" i="1"/>
  <c r="O56" i="1"/>
  <c r="O61" i="1"/>
  <c r="O62" i="1"/>
  <c r="O63" i="1"/>
  <c r="O64" i="1"/>
  <c r="O65" i="1"/>
  <c r="O66" i="1"/>
  <c r="O73" i="1"/>
  <c r="O74" i="1"/>
  <c r="O76" i="1"/>
  <c r="O77" i="1"/>
  <c r="O78" i="1"/>
  <c r="O5" i="1"/>
  <c r="M6" i="1"/>
  <c r="M7" i="1"/>
  <c r="M9" i="1"/>
  <c r="M11" i="1"/>
  <c r="M12" i="1"/>
  <c r="M13" i="1"/>
  <c r="M14" i="1"/>
  <c r="M15" i="1"/>
  <c r="M17" i="1"/>
  <c r="M22" i="1"/>
  <c r="M24" i="1"/>
  <c r="M26" i="1"/>
  <c r="M29" i="1"/>
  <c r="M30" i="1"/>
  <c r="M31" i="1"/>
  <c r="M32" i="1"/>
  <c r="M33" i="1"/>
  <c r="M34" i="1"/>
  <c r="M36" i="1"/>
  <c r="M37" i="1"/>
  <c r="M40" i="1"/>
  <c r="M41" i="1"/>
  <c r="M42" i="1"/>
  <c r="M43" i="1"/>
  <c r="M44" i="1"/>
  <c r="M47" i="1"/>
  <c r="M49" i="1"/>
  <c r="M51" i="1"/>
  <c r="M52" i="1"/>
  <c r="M55" i="1"/>
  <c r="M56" i="1"/>
  <c r="M61" i="1"/>
  <c r="M62" i="1"/>
  <c r="M63" i="1"/>
  <c r="M64" i="1"/>
  <c r="M65" i="1"/>
  <c r="M66" i="1"/>
  <c r="M71" i="1"/>
  <c r="M72" i="1"/>
  <c r="M73" i="1"/>
  <c r="M74" i="1"/>
  <c r="M76" i="1"/>
  <c r="M77" i="1"/>
  <c r="M78" i="1"/>
  <c r="M79" i="1"/>
  <c r="M5" i="1"/>
  <c r="K6" i="1"/>
  <c r="K7" i="1"/>
  <c r="K9" i="1"/>
  <c r="K11" i="1"/>
  <c r="K12" i="1"/>
  <c r="K13" i="1"/>
  <c r="K14" i="1"/>
  <c r="K15" i="1"/>
  <c r="K17" i="1"/>
  <c r="K24" i="1"/>
  <c r="K26" i="1"/>
  <c r="K27" i="1"/>
  <c r="K29" i="1"/>
  <c r="K30" i="1"/>
  <c r="K31" i="1"/>
  <c r="K32" i="1"/>
  <c r="K34" i="1"/>
  <c r="K37" i="1"/>
  <c r="K38" i="1"/>
  <c r="K39" i="1"/>
  <c r="K40" i="1"/>
  <c r="K41" i="1"/>
  <c r="K42" i="1"/>
  <c r="K43" i="1"/>
  <c r="K44" i="1"/>
  <c r="K47" i="1"/>
  <c r="K48" i="1"/>
  <c r="K49" i="1"/>
  <c r="K52" i="1"/>
  <c r="K55" i="1"/>
  <c r="K56" i="1"/>
  <c r="K61" i="1"/>
  <c r="K62" i="1"/>
  <c r="K63" i="1"/>
  <c r="K64" i="1"/>
  <c r="K65" i="1"/>
  <c r="K66" i="1"/>
  <c r="K73" i="1"/>
  <c r="K74" i="1"/>
  <c r="K76" i="1"/>
  <c r="K77" i="1"/>
  <c r="K78" i="1"/>
  <c r="K79" i="1"/>
  <c r="K82" i="1"/>
  <c r="K95" i="1"/>
  <c r="K5" i="1"/>
  <c r="J6" i="1"/>
  <c r="J7" i="1"/>
  <c r="J9" i="1"/>
  <c r="J11" i="1"/>
  <c r="J12" i="1"/>
  <c r="J13" i="1"/>
  <c r="J14" i="1"/>
  <c r="J15" i="1"/>
  <c r="J17" i="1"/>
  <c r="J22" i="1"/>
  <c r="J24" i="1"/>
  <c r="J26" i="1"/>
  <c r="J27" i="1"/>
  <c r="J29" i="1"/>
  <c r="J30" i="1"/>
  <c r="J31" i="1"/>
  <c r="J32" i="1"/>
  <c r="J33" i="1"/>
  <c r="J34" i="1"/>
  <c r="J36" i="1"/>
  <c r="J37" i="1"/>
  <c r="J38" i="1"/>
  <c r="J39" i="1"/>
  <c r="J40" i="1"/>
  <c r="J41" i="1"/>
  <c r="J42" i="1"/>
  <c r="J43" i="1"/>
  <c r="J44" i="1"/>
  <c r="J47" i="1"/>
  <c r="J48" i="1"/>
  <c r="J49" i="1"/>
  <c r="J52" i="1"/>
  <c r="J55" i="1"/>
  <c r="J56" i="1"/>
  <c r="J61" i="1"/>
  <c r="J62" i="1"/>
  <c r="J63" i="1"/>
  <c r="J64" i="1"/>
  <c r="J65" i="1"/>
  <c r="J66" i="1"/>
  <c r="J73" i="1"/>
  <c r="J74" i="1"/>
  <c r="J76" i="1"/>
  <c r="J77" i="1"/>
  <c r="J78" i="1"/>
  <c r="J79" i="1"/>
  <c r="J82" i="1"/>
  <c r="J95" i="1"/>
  <c r="J5" i="1"/>
  <c r="H6" i="1"/>
  <c r="H7" i="1"/>
  <c r="H9" i="1"/>
  <c r="H11" i="1"/>
  <c r="H12" i="1"/>
  <c r="H13" i="1"/>
  <c r="H14" i="1"/>
  <c r="H15" i="1"/>
  <c r="H17" i="1"/>
  <c r="H24" i="1"/>
  <c r="H26" i="1"/>
  <c r="H27" i="1"/>
  <c r="H29" i="1"/>
  <c r="H30" i="1"/>
  <c r="H31" i="1"/>
  <c r="H32" i="1"/>
  <c r="H34" i="1"/>
  <c r="H35" i="1"/>
  <c r="H37" i="1"/>
  <c r="H38" i="1"/>
  <c r="H39" i="1"/>
  <c r="H40" i="1"/>
  <c r="H41" i="1"/>
  <c r="H42" i="1"/>
  <c r="H43" i="1"/>
  <c r="H44" i="1"/>
  <c r="H47" i="1"/>
  <c r="H48" i="1"/>
  <c r="H49" i="1"/>
  <c r="H52" i="1"/>
  <c r="H54" i="1"/>
  <c r="H55" i="1"/>
  <c r="H56" i="1"/>
  <c r="H61" i="1"/>
  <c r="H62" i="1"/>
  <c r="H63" i="1"/>
  <c r="H64" i="1"/>
  <c r="H65" i="1"/>
  <c r="H66" i="1"/>
  <c r="H71" i="1"/>
  <c r="H72" i="1"/>
  <c r="H73" i="1"/>
  <c r="H74" i="1"/>
  <c r="H76" i="1"/>
  <c r="H77" i="1"/>
  <c r="H78" i="1"/>
  <c r="H79" i="1"/>
  <c r="H82" i="1"/>
  <c r="H95" i="1"/>
  <c r="H5" i="1"/>
  <c r="F6" i="1"/>
  <c r="F7" i="1"/>
  <c r="F9" i="1"/>
  <c r="F11" i="1"/>
  <c r="F12" i="1"/>
  <c r="F13" i="1"/>
  <c r="F14" i="1"/>
  <c r="F15" i="1"/>
  <c r="F17" i="1"/>
  <c r="F24" i="1"/>
  <c r="F26" i="1"/>
  <c r="F27" i="1"/>
  <c r="F29" i="1"/>
  <c r="F30" i="1"/>
  <c r="F31" i="1"/>
  <c r="F32" i="1"/>
  <c r="F34" i="1"/>
  <c r="F35" i="1"/>
  <c r="F37" i="1"/>
  <c r="F38" i="1"/>
  <c r="F39" i="1"/>
  <c r="F40" i="1"/>
  <c r="F41" i="1"/>
  <c r="F42" i="1"/>
  <c r="F43" i="1"/>
  <c r="F44" i="1"/>
  <c r="F47" i="1"/>
  <c r="F48" i="1"/>
  <c r="F49" i="1"/>
  <c r="F52" i="1"/>
  <c r="F54" i="1"/>
  <c r="F55" i="1"/>
  <c r="F56" i="1"/>
  <c r="F61" i="1"/>
  <c r="F62" i="1"/>
  <c r="F63" i="1"/>
  <c r="F64" i="1"/>
  <c r="F65" i="1"/>
  <c r="F66" i="1"/>
  <c r="F71" i="1"/>
  <c r="F72" i="1"/>
  <c r="F73" i="1"/>
  <c r="F74" i="1"/>
  <c r="F76" i="1"/>
  <c r="F77" i="1"/>
  <c r="F78" i="1"/>
  <c r="F79" i="1"/>
  <c r="F82" i="1"/>
  <c r="F95" i="1"/>
  <c r="F5" i="1"/>
  <c r="N95" i="1" l="1"/>
  <c r="O95" i="1" s="1"/>
  <c r="L95" i="1"/>
  <c r="M95" i="1" s="1"/>
  <c r="N73" i="1"/>
  <c r="L73" i="1"/>
  <c r="N61" i="1"/>
  <c r="L61" i="1"/>
  <c r="L52" i="1"/>
  <c r="N52" i="1"/>
  <c r="N44" i="1"/>
  <c r="L44" i="1"/>
  <c r="N40" i="1"/>
  <c r="L40" i="1"/>
  <c r="N29" i="1"/>
  <c r="L29" i="1"/>
  <c r="I29" i="1"/>
  <c r="N26" i="1"/>
  <c r="L26" i="1"/>
  <c r="I73" i="1"/>
  <c r="I61" i="1"/>
  <c r="I52" i="1"/>
  <c r="I44" i="1"/>
  <c r="I40" i="1"/>
  <c r="E29" i="1"/>
  <c r="I95" i="1" l="1"/>
  <c r="I26" i="1" l="1"/>
  <c r="N5" i="1" l="1"/>
  <c r="L5" i="1"/>
  <c r="I5" i="1"/>
  <c r="G95" i="1" l="1"/>
  <c r="G61" i="1"/>
  <c r="G29" i="1"/>
  <c r="D29" i="1"/>
  <c r="E61" i="1" l="1"/>
  <c r="D61" i="1"/>
  <c r="E95" i="1"/>
  <c r="D95" i="1"/>
  <c r="G26" i="1"/>
  <c r="E26" i="1" l="1"/>
  <c r="D26" i="1"/>
</calcChain>
</file>

<file path=xl/sharedStrings.xml><?xml version="1.0" encoding="utf-8"?>
<sst xmlns="http://schemas.openxmlformats.org/spreadsheetml/2006/main" count="192" uniqueCount="189">
  <si>
    <t>Приложение 2</t>
  </si>
  <si>
    <t>тыс. руб.</t>
  </si>
  <si>
    <t xml:space="preserve">№ </t>
  </si>
  <si>
    <t>Вид расхода / раздел, подраздел (код формы 487)</t>
  </si>
  <si>
    <t>Наименование расходов</t>
  </si>
  <si>
    <t>Исполнение  2022 г.</t>
  </si>
  <si>
    <t>Уточненный на 01.10.2023 г.</t>
  </si>
  <si>
    <t>Темп роста
 2023 к 2022 г.,%</t>
  </si>
  <si>
    <t>Оценка исполнения  2023 г.</t>
  </si>
  <si>
    <t>Темп роста оценка 2023г. к 2022 г. %</t>
  </si>
  <si>
    <t>Параметры бюджета  
на 2024 г.</t>
  </si>
  <si>
    <t>Темп роста  2024 г. к уточненному  2023 г., %</t>
  </si>
  <si>
    <t xml:space="preserve">Темп роста  2024 г. к оценке 2023 г.,% </t>
  </si>
  <si>
    <t>Параметры бюджета 
на 2025 г.</t>
  </si>
  <si>
    <t xml:space="preserve">Темп роста 2025 г. к 2024 г.,% </t>
  </si>
  <si>
    <t>Параметры бюджета 
на 2026 год</t>
  </si>
  <si>
    <t xml:space="preserve">Темп роста  2026 г. к  2025 г.,% </t>
  </si>
  <si>
    <t>5=4/3*100</t>
  </si>
  <si>
    <t>7=6/3*100</t>
  </si>
  <si>
    <t>9=8/4*100</t>
  </si>
  <si>
    <t>10=8/6*100</t>
  </si>
  <si>
    <t>12=11/8*100</t>
  </si>
  <si>
    <t>14=13/11*100</t>
  </si>
  <si>
    <t>111+119+121+129 + 131+139+141+149+
13101+13201+13301+13401+
13501+13601+14101+14201+
14301+14401+14501+14601</t>
  </si>
  <si>
    <t>Общий объём фонда оплаты труда и взносы по обязательному социальному страхованию на выплаты по оплате труда работников и иные выплаты работникам, в т.ч.</t>
  </si>
  <si>
    <t>121+129</t>
  </si>
  <si>
    <t>государственных (муниципальных) органов</t>
  </si>
  <si>
    <t>13101+13201+13301+13401+
13501+13601+14101+14201+
14301+14401+14501+14601</t>
  </si>
  <si>
    <t>работников автономных и бюджетных учреждений</t>
  </si>
  <si>
    <t>Стипендии</t>
  </si>
  <si>
    <t>310+320</t>
  </si>
  <si>
    <t>Социальные выплаты гражданам, в т.ч.</t>
  </si>
  <si>
    <t xml:space="preserve">Расходы на обслуживание гос. долга </t>
  </si>
  <si>
    <t>112+113+122+123+133+134+142</t>
  </si>
  <si>
    <t>Иные выплаты</t>
  </si>
  <si>
    <t>241+242+244+245+246+247</t>
  </si>
  <si>
    <t>Иные закупки товаров, работ и услуг для обеспечения государственных (муниципальных) нужд 
(за исключением закупки товаров, работ, услуг в целях капитального ремонта государственного (муниципального) имущества)</t>
  </si>
  <si>
    <t xml:space="preserve">610+620-13101-13201-13301-13401-
13501-13601-14101-14201-
14301-14401-14501-14601
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</si>
  <si>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</t>
  </si>
  <si>
    <t>Субсидии некоммерческим организациям (за исключением государственных (муниципальных)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</si>
  <si>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</si>
  <si>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</si>
  <si>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</si>
  <si>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</si>
  <si>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Закупка товаров, работ, услуг в целях капитального ремонта государственного (муниципального) имущества</t>
  </si>
  <si>
    <t>Премии и гранты</t>
  </si>
  <si>
    <t>Субсидии государственным корпорациям (компаниям)</t>
  </si>
  <si>
    <t>Резервные средства</t>
  </si>
  <si>
    <t>Межбюджетные трансферты</t>
  </si>
  <si>
    <t>230,360, 880</t>
  </si>
  <si>
    <t>Другие расходы</t>
  </si>
  <si>
    <t>Условно утвержденные расходы</t>
  </si>
  <si>
    <t>Итого</t>
  </si>
  <si>
    <t xml:space="preserve">Дефицит (-) / Профицит (+) </t>
  </si>
  <si>
    <t>Код</t>
  </si>
  <si>
    <t>Наименование раздела, подраздела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</si>
  <si>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</si>
  <si>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</si>
  <si>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</si>
  <si>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</si>
  <si>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</si>
  <si>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</si>
  <si>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</si>
  <si>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</si>
  <si>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</si>
  <si>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</si>
  <si>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</si>
  <si>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</si>
  <si>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</si>
  <si>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</si>
  <si>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</si>
  <si>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</si>
  <si>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</si>
  <si>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</si>
  <si>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</si>
  <si>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</si>
  <si>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</si>
  <si>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</si>
  <si>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</si>
  <si>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</si>
  <si>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</si>
  <si>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</si>
  <si>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</si>
  <si>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</si>
  <si>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0401</t>
  </si>
  <si>
    <t>Общеэкономические вопросы</t>
  </si>
  <si>
    <t>0404</t>
  </si>
  <si>
    <t>Воспроизводство минерально-сырьевой базы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</si>
  <si>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</si>
  <si>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</si>
  <si>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</si>
  <si>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</si>
  <si>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</si>
  <si>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</si>
  <si>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</si>
  <si>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</si>
  <si>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</si>
  <si>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</si>
  <si>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</si>
  <si>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</si>
  <si>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</si>
  <si>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</si>
  <si>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</si>
  <si>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</si>
  <si>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</si>
  <si>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</si>
  <si>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</si>
  <si>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</si>
  <si>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</si>
  <si>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</si>
  <si>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0601</t>
  </si>
  <si>
    <t>Экологический контроль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</si>
  <si>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</si>
  <si>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</si>
  <si>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</si>
  <si>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</si>
  <si>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</si>
  <si>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</si>
  <si>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</si>
  <si>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</si>
  <si>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</si>
  <si>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</si>
  <si>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</si>
  <si>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</si>
  <si>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</si>
  <si>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</si>
  <si>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</si>
  <si>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</si>
  <si>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</si>
  <si>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</si>
  <si>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</si>
  <si>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</si>
  <si>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</si>
  <si>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</si>
  <si>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</si>
  <si>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</si>
  <si>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</si>
  <si>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</si>
  <si>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</si>
  <si>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</si>
  <si>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</si>
  <si>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</si>
  <si>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</si>
  <si>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</si>
  <si>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</si>
  <si>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</si>
  <si>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</si>
  <si>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</si>
  <si>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</si>
  <si>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</si>
  <si>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</si>
  <si>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</si>
  <si>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</si>
  <si>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</si>
  <si>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</si>
  <si>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</si>
  <si>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</si>
  <si>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</si>
  <si>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</si>
  <si>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</si>
  <si>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</si>
  <si>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</si>
  <si>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</si>
  <si>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</si>
  <si>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</si>
  <si>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</si>
  <si>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</si>
  <si>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долга</t>
  </si>
  <si>
    <t>1302</t>
  </si>
  <si>
    <t>Обслуживание государственного внешнего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</si>
  <si>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</si>
  <si>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</si>
  <si>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</si>
  <si>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</si>
  <si>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</si>
  <si>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</si>
  <si>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</si>
  <si>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</si>
  <si>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ИТОГО</t>
  </si>
  <si>
    <t>0314</t>
  </si>
  <si>
    <t>Другие вопросы в области национальной безопасности и правоохранительной деятельности</t>
  </si>
  <si>
    <t xml:space="preserve"> -</t>
  </si>
  <si>
    <t>0900</t>
  </si>
  <si>
    <t>ЗДРАВООХРАНЕНИЕ</t>
  </si>
  <si>
    <t>0909</t>
  </si>
  <si>
    <t>Другие вопросы в области здравоохранения</t>
  </si>
  <si>
    <t>0105</t>
  </si>
  <si>
    <t>Судебная сиситема</t>
  </si>
  <si>
    <t>Параметры бюджета муниципального района ___городской округ ЗАТО п.Горный_____________ по видам расходов, разделам, подразделам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</si>
</sst>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%"/>
    <numFmt numFmtId="167" formatCode="_-* #,##0.0\ _₽_-;\-* #,##0.0\ _₽_-;_-* &quot;-&quot;??\ _₽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0" fontId="3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2" borderId="0"/>
    <xf numFmtId="0" fontId="6" fillId="0" borderId="0">
      <alignment horizontal="left" vertical="top" wrapText="1"/>
    </xf>
    <xf numFmtId="0" fontId="6" fillId="0" borderId="0"/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6" fillId="2" borderId="5"/>
    <xf numFmtId="0" fontId="6" fillId="0" borderId="6">
      <alignment horizontal="center" vertical="center" wrapText="1"/>
    </xf>
    <xf numFmtId="0" fontId="6" fillId="0" borderId="7"/>
    <xf numFmtId="0" fontId="6" fillId="0" borderId="6">
      <alignment horizontal="center" vertical="center" shrinkToFit="1"/>
    </xf>
    <xf numFmtId="0" fontId="6" fillId="2" borderId="8"/>
    <xf numFmtId="0" fontId="8" fillId="0" borderId="6">
      <alignment horizontal="left"/>
    </xf>
    <xf numFmtId="4" fontId="8" fillId="3" borderId="6">
      <alignment horizontal="right" vertical="top" shrinkToFit="1"/>
    </xf>
    <xf numFmtId="0" fontId="6" fillId="2" borderId="9"/>
    <xf numFmtId="0" fontId="6" fillId="0" borderId="8"/>
    <xf numFmtId="0" fontId="6" fillId="0" borderId="0">
      <alignment horizontal="left" wrapText="1"/>
    </xf>
    <xf numFmtId="49" fontId="6" fillId="0" borderId="6">
      <alignment horizontal="left" vertical="top" wrapText="1"/>
    </xf>
    <xf numFmtId="4" fontId="6" fillId="4" borderId="6">
      <alignment horizontal="right" vertical="top" shrinkToFit="1"/>
    </xf>
    <xf numFmtId="0" fontId="6" fillId="2" borderId="9">
      <alignment horizontal="center"/>
    </xf>
    <xf numFmtId="0" fontId="6" fillId="2" borderId="0">
      <alignment horizontal="center"/>
    </xf>
    <xf numFmtId="4" fontId="6" fillId="0" borderId="6">
      <alignment horizontal="right" vertical="top" shrinkToFit="1"/>
    </xf>
    <xf numFmtId="49" fontId="8" fillId="0" borderId="6">
      <alignment horizontal="left" vertical="top" wrapText="1"/>
    </xf>
    <xf numFmtId="0" fontId="6" fillId="2" borderId="0">
      <alignment horizontal="left"/>
    </xf>
    <xf numFmtId="4" fontId="6" fillId="0" borderId="7">
      <alignment horizontal="right" shrinkToFit="1"/>
    </xf>
    <xf numFmtId="4" fontId="6" fillId="0" borderId="0">
      <alignment horizontal="right" shrinkToFit="1"/>
    </xf>
    <xf numFmtId="0" fontId="6" fillId="2" borderId="8">
      <alignment horizontal="center"/>
    </xf>
    <xf numFmtId="0" fontId="9" fillId="0" borderId="0">
      <alignment vertical="top" wrapText="1"/>
    </xf>
    <xf numFmtId="0" fontId="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9" fillId="0" borderId="0">
      <alignment vertical="top" wrapText="1"/>
    </xf>
    <xf numFmtId="0" fontId="12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6">
      <alignment horizontal="center" vertical="top" shrinkToFit="1"/>
    </xf>
    <xf numFmtId="0" fontId="19" fillId="0" borderId="6">
      <alignment vertical="top" wrapText="1"/>
    </xf>
    <xf numFmtId="0" fontId="19" fillId="0" borderId="6">
      <alignment wrapText="1"/>
    </xf>
  </cellStyleXfs>
  <cellXfs count="75">
    <xf numFmtId="0" fontId="0" fillId="0" borderId="0" xfId="0"/>
    <xf numFmtId="0" fontId="0" fillId="0" borderId="0" xfId="0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justify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66" fontId="0" fillId="0" borderId="0" xfId="0" applyNumberForma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 wrapText="1"/>
    </xf>
    <xf numFmtId="3" fontId="0" fillId="0" borderId="0" xfId="0" applyNumberFormat="1" applyFill="1" applyAlignment="1">
      <alignment horizontal="center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3" fontId="14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15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5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5" fillId="0" borderId="4" xfId="1" applyNumberFormat="1" applyFont="1" applyFill="1" applyBorder="1" applyAlignment="1" applyProtection="1">
      <alignment horizontal="center" vertical="center" wrapText="1"/>
      <protection locked="0"/>
    </xf>
    <xf numFmtId="3" fontId="15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 applyProtection="1">
      <alignment horizontal="justify" vertical="center" wrapText="1"/>
      <protection locked="0"/>
    </xf>
    <xf numFmtId="165" fontId="14" fillId="0" borderId="10" xfId="1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15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3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15" fillId="0" borderId="3" xfId="1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0" applyNumberFormat="1" applyFont="1" applyFill="1" applyBorder="1" applyAlignment="1">
      <alignment horizontal="center" vertical="center"/>
    </xf>
    <xf numFmtId="165" fontId="13" fillId="0" borderId="3" xfId="1" applyNumberFormat="1" applyFont="1" applyFill="1" applyBorder="1" applyAlignment="1" applyProtection="1">
      <alignment horizontal="center" vertical="center" wrapText="1"/>
      <protection locked="0"/>
    </xf>
    <xf numFmtId="3" fontId="15" fillId="0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7" fontId="15" fillId="0" borderId="1" xfId="51" applyNumberFormat="1" applyFont="1" applyFill="1" applyBorder="1" applyAlignment="1">
      <alignment horizontal="center" vertical="center" wrapText="1"/>
    </xf>
    <xf numFmtId="167" fontId="15" fillId="0" borderId="1" xfId="51" applyNumberFormat="1" applyFont="1" applyFill="1" applyBorder="1" applyAlignment="1" applyProtection="1">
      <alignment horizontal="justify" vertical="center" wrapText="1"/>
      <protection locked="0"/>
    </xf>
    <xf numFmtId="167" fontId="14" fillId="0" borderId="10" xfId="51" applyNumberFormat="1" applyFont="1" applyFill="1" applyBorder="1" applyAlignment="1" applyProtection="1">
      <alignment horizontal="center" vertical="center" wrapText="1"/>
      <protection locked="0"/>
    </xf>
    <xf numFmtId="167" fontId="15" fillId="0" borderId="1" xfId="51" applyNumberFormat="1" applyFont="1" applyFill="1" applyBorder="1" applyAlignment="1" applyProtection="1">
      <alignment horizontal="center" vertical="center" wrapText="1"/>
      <protection locked="0"/>
    </xf>
    <xf numFmtId="167" fontId="15" fillId="0" borderId="3" xfId="51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165" fontId="16" fillId="0" borderId="10" xfId="1" applyNumberFormat="1" applyFont="1" applyFill="1" applyBorder="1" applyAlignment="1" applyProtection="1">
      <alignment horizontal="center" vertical="center" wrapText="1"/>
      <protection locked="0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justify" vertical="center" wrapText="1"/>
    </xf>
    <xf numFmtId="165" fontId="10" fillId="5" borderId="1" xfId="0" applyNumberFormat="1" applyFont="1" applyFill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20" fillId="0" borderId="6" xfId="53" applyNumberFormat="1" applyFont="1" applyProtection="1">
      <alignment vertical="top" wrapText="1"/>
    </xf>
    <xf numFmtId="0" fontId="20" fillId="0" borderId="6" xfId="54" applyNumberFormat="1" applyFont="1" applyProtection="1">
      <alignment wrapText="1"/>
    </xf>
    <xf numFmtId="0" fontId="17" fillId="0" borderId="0" xfId="0" applyFont="1"/>
    <xf numFmtId="0" fontId="20" fillId="0" borderId="6" xfId="52" applyNumberFormat="1" applyFont="1" applyFill="1" applyProtection="1">
      <alignment horizontal="center" vertical="top" shrinkToFit="1"/>
    </xf>
    <xf numFmtId="0" fontId="21" fillId="5" borderId="0" xfId="0" applyFont="1" applyFill="1" applyAlignment="1">
      <alignment horizontal="center" vertical="center"/>
    </xf>
    <xf numFmtId="165" fontId="10" fillId="5" borderId="0" xfId="0" applyNumberFormat="1" applyFont="1" applyFill="1" applyAlignment="1">
      <alignment horizontal="justify" vertical="center" wrapText="1"/>
    </xf>
    <xf numFmtId="0" fontId="17" fillId="5" borderId="0" xfId="0" applyFont="1" applyFill="1"/>
    <xf numFmtId="0" fontId="22" fillId="0" borderId="6" xfId="52" applyNumberFormat="1" applyFont="1" applyFill="1" applyProtection="1">
      <alignment horizontal="center" vertical="top" shrinkToFit="1"/>
    </xf>
    <xf numFmtId="0" fontId="0" fillId="5" borderId="0" xfId="0" applyFill="1"/>
    <xf numFmtId="0" fontId="0" fillId="0" borderId="0" xfId="0" applyFill="1"/>
    <xf numFmtId="0" fontId="10" fillId="5" borderId="4" xfId="0" applyFont="1" applyFill="1" applyBorder="1" applyAlignment="1">
      <alignment horizontal="center" vertical="center" wrapText="1"/>
    </xf>
    <xf numFmtId="166" fontId="1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1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wrapText="1"/>
    </xf>
    <xf numFmtId="0" fontId="10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justify" vertical="center" wrapText="1"/>
    </xf>
  </cellXfs>
  <cellStyles count="55">
    <cellStyle name="br" xfId="2"/>
    <cellStyle name="col" xfId="3"/>
    <cellStyle name="Normal" xfId="43"/>
    <cellStyle name="style0" xfId="4"/>
    <cellStyle name="td" xfId="5"/>
    <cellStyle name="tr" xfId="6"/>
    <cellStyle name="xl100" xfId="52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xl78" xfId="54"/>
    <cellStyle name="xl81" xfId="53"/>
    <cellStyle name="Обычный" xfId="0" builtinId="0"/>
    <cellStyle name="Обычный 10" xfId="44"/>
    <cellStyle name="Обычный 2" xfId="34"/>
    <cellStyle name="Обычный 2 2" xfId="45"/>
    <cellStyle name="Обычный 3" xfId="35"/>
    <cellStyle name="Обычный 3 2" xfId="46"/>
    <cellStyle name="Обычный 4" xfId="1"/>
    <cellStyle name="Обычный 4 2" xfId="47"/>
    <cellStyle name="Обычный 5" xfId="42"/>
    <cellStyle name="Процентный 2" xfId="48"/>
    <cellStyle name="Процентный 3" xfId="49"/>
    <cellStyle name="Стиль 1" xfId="36"/>
    <cellStyle name="Стиль 2" xfId="37"/>
    <cellStyle name="Стиль 3" xfId="38"/>
    <cellStyle name="Стиль 4" xfId="39"/>
    <cellStyle name="Стиль 5" xfId="40"/>
    <cellStyle name="Стиль 6" xfId="41"/>
    <cellStyle name="Финансовый 2" xfId="50"/>
    <cellStyle name="Финансовый 3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tabSelected="1" view="pageBreakPreview" zoomScaleNormal="100" zoomScaleSheetLayoutView="100" workbookViewId="0">
      <selection activeCell="C29" sqref="C29"/>
    </sheetView>
  </sheetViews>
  <sheetFormatPr defaultRowHeight="15" x14ac:dyDescent="0.25"/>
  <cols>
    <col min="2" max="2" width="36.7109375" customWidth="1"/>
    <col min="3" max="3" width="51.85546875" customWidth="1"/>
    <col min="4" max="8" width="15.42578125" customWidth="1"/>
    <col min="9" max="9" width="15.42578125" style="65" customWidth="1"/>
    <col min="10" max="14" width="15.42578125" customWidth="1"/>
    <col min="15" max="15" width="17.7109375" customWidth="1"/>
  </cols>
  <sheetData>
    <row r="1" spans="1:15" ht="37.5" customHeight="1" x14ac:dyDescent="0.3">
      <c r="A1" s="73" t="s">
        <v>188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2" t="s">
        <v>0</v>
      </c>
      <c r="O1" s="72"/>
    </row>
    <row r="2" spans="1:15" ht="22.5" x14ac:dyDescent="0.25">
      <c r="A2" s="1"/>
      <c r="B2" s="15"/>
      <c r="C2" s="2"/>
      <c r="D2" s="3"/>
      <c r="E2" s="71"/>
      <c r="F2" s="71"/>
      <c r="G2" s="13"/>
      <c r="H2" s="4"/>
      <c r="I2" s="14"/>
      <c r="J2" s="4"/>
      <c r="K2" s="4"/>
      <c r="L2" s="2"/>
      <c r="M2" s="4"/>
      <c r="N2" s="2"/>
      <c r="O2" s="4" t="s">
        <v>1</v>
      </c>
    </row>
    <row r="3" spans="1:15" ht="93.75" x14ac:dyDescent="0.25">
      <c r="A3" s="69" t="s">
        <v>2</v>
      </c>
      <c r="B3" s="16" t="s">
        <v>3</v>
      </c>
      <c r="C3" s="16" t="s">
        <v>4</v>
      </c>
      <c r="D3" s="17" t="s">
        <v>5</v>
      </c>
      <c r="E3" s="18" t="s">
        <v>6</v>
      </c>
      <c r="F3" s="19" t="s">
        <v>7</v>
      </c>
      <c r="G3" s="18" t="s">
        <v>8</v>
      </c>
      <c r="H3" s="19" t="s">
        <v>9</v>
      </c>
      <c r="I3" s="18" t="s">
        <v>10</v>
      </c>
      <c r="J3" s="19" t="s">
        <v>11</v>
      </c>
      <c r="K3" s="20" t="s">
        <v>12</v>
      </c>
      <c r="L3" s="21" t="s">
        <v>13</v>
      </c>
      <c r="M3" s="20" t="s">
        <v>14</v>
      </c>
      <c r="N3" s="21" t="s">
        <v>15</v>
      </c>
      <c r="O3" s="20" t="s">
        <v>16</v>
      </c>
    </row>
    <row r="4" spans="1:15" ht="18.75" x14ac:dyDescent="0.25">
      <c r="A4" s="70"/>
      <c r="B4" s="16">
        <v>1</v>
      </c>
      <c r="C4" s="16">
        <v>2</v>
      </c>
      <c r="D4" s="55">
        <v>3</v>
      </c>
      <c r="E4" s="55">
        <v>4</v>
      </c>
      <c r="F4" s="55" t="s">
        <v>17</v>
      </c>
      <c r="G4" s="55">
        <v>6</v>
      </c>
      <c r="H4" s="55" t="s">
        <v>18</v>
      </c>
      <c r="I4" s="55">
        <v>8</v>
      </c>
      <c r="J4" s="55" t="s">
        <v>19</v>
      </c>
      <c r="K4" s="55" t="s">
        <v>20</v>
      </c>
      <c r="L4" s="55">
        <v>11</v>
      </c>
      <c r="M4" s="55" t="s">
        <v>21</v>
      </c>
      <c r="N4" s="55">
        <v>13</v>
      </c>
      <c r="O4" s="55" t="s">
        <v>22</v>
      </c>
    </row>
    <row r="5" spans="1:15" ht="112.5" x14ac:dyDescent="0.25">
      <c r="A5" s="16">
        <v>1</v>
      </c>
      <c r="B5" s="22" t="s">
        <v>23</v>
      </c>
      <c r="C5" s="23" t="s">
        <v>24</v>
      </c>
      <c r="D5" s="24">
        <v>170179.6</v>
      </c>
      <c r="E5" s="25">
        <v>184322.1</v>
      </c>
      <c r="F5" s="19">
        <f>E5/D5</f>
        <v>1.0831033801936307</v>
      </c>
      <c r="G5" s="25">
        <v>184322.1</v>
      </c>
      <c r="H5" s="19">
        <f>G5/D5</f>
        <v>1.0831033801936307</v>
      </c>
      <c r="I5" s="25">
        <f>I6+I7</f>
        <v>214613.1</v>
      </c>
      <c r="J5" s="19">
        <f>I5/E5</f>
        <v>1.1643373203755816</v>
      </c>
      <c r="K5" s="19">
        <f>I5/G5</f>
        <v>1.1643373203755816</v>
      </c>
      <c r="L5" s="25">
        <f>L6+L7</f>
        <v>205712.4</v>
      </c>
      <c r="M5" s="27">
        <f>L5/I5</f>
        <v>0.95852676281177607</v>
      </c>
      <c r="N5" s="25">
        <f>N6+N7</f>
        <v>201503.6</v>
      </c>
      <c r="O5" s="27">
        <f>N5/L5</f>
        <v>0.97954036800892907</v>
      </c>
    </row>
    <row r="6" spans="1:15" ht="37.5" x14ac:dyDescent="0.25">
      <c r="A6" s="16">
        <v>2</v>
      </c>
      <c r="B6" s="22" t="s">
        <v>25</v>
      </c>
      <c r="C6" s="23" t="s">
        <v>26</v>
      </c>
      <c r="D6" s="24">
        <v>20469.8</v>
      </c>
      <c r="E6" s="26">
        <v>16251.1</v>
      </c>
      <c r="F6" s="19">
        <f t="shared" ref="F6:F66" si="0">E6/D6</f>
        <v>0.79390614466189224</v>
      </c>
      <c r="G6" s="26">
        <v>16251.1</v>
      </c>
      <c r="H6" s="19">
        <f t="shared" ref="H6:H66" si="1">G6/D6</f>
        <v>0.79390614466189224</v>
      </c>
      <c r="I6" s="28">
        <v>20452.5</v>
      </c>
      <c r="J6" s="19">
        <f t="shared" ref="J6:J66" si="2">I6/E6</f>
        <v>1.258530191802401</v>
      </c>
      <c r="K6" s="19">
        <f t="shared" ref="K6:K66" si="3">I6/G6</f>
        <v>1.258530191802401</v>
      </c>
      <c r="L6" s="25">
        <v>20532.400000000001</v>
      </c>
      <c r="M6" s="27">
        <f t="shared" ref="M6:M66" si="4">L6/I6</f>
        <v>1.0039066128835106</v>
      </c>
      <c r="N6" s="25">
        <v>20522.400000000001</v>
      </c>
      <c r="O6" s="27">
        <f t="shared" ref="O6:O66" si="5">N6/L6</f>
        <v>0.99951296487502683</v>
      </c>
    </row>
    <row r="7" spans="1:15" ht="56.25" x14ac:dyDescent="0.25">
      <c r="A7" s="16">
        <v>3</v>
      </c>
      <c r="B7" s="22" t="s">
        <v>27</v>
      </c>
      <c r="C7" s="23" t="s">
        <v>28</v>
      </c>
      <c r="D7" s="24">
        <v>142899.6</v>
      </c>
      <c r="E7" s="26">
        <v>158513.20000000001</v>
      </c>
      <c r="F7" s="19">
        <f t="shared" si="0"/>
        <v>1.1092627271175006</v>
      </c>
      <c r="G7" s="26">
        <v>158513.20000000001</v>
      </c>
      <c r="H7" s="19">
        <f t="shared" si="1"/>
        <v>1.1092627271175006</v>
      </c>
      <c r="I7" s="28">
        <v>194160.6</v>
      </c>
      <c r="J7" s="19">
        <f t="shared" si="2"/>
        <v>1.2248860031845927</v>
      </c>
      <c r="K7" s="19">
        <f t="shared" si="3"/>
        <v>1.2248860031845927</v>
      </c>
      <c r="L7" s="25">
        <v>185180</v>
      </c>
      <c r="M7" s="27">
        <f t="shared" si="4"/>
        <v>0.95374653766006079</v>
      </c>
      <c r="N7" s="25">
        <v>180981.2</v>
      </c>
      <c r="O7" s="27">
        <f t="shared" si="5"/>
        <v>0.97732584512366349</v>
      </c>
    </row>
    <row r="8" spans="1:15" ht="18.75" x14ac:dyDescent="0.25">
      <c r="A8" s="16">
        <v>4</v>
      </c>
      <c r="B8" s="22">
        <v>340</v>
      </c>
      <c r="C8" s="23" t="s">
        <v>29</v>
      </c>
      <c r="D8" s="24"/>
      <c r="E8" s="26"/>
      <c r="F8" s="19"/>
      <c r="G8" s="26"/>
      <c r="H8" s="19"/>
      <c r="I8" s="28"/>
      <c r="J8" s="19"/>
      <c r="K8" s="19"/>
      <c r="L8" s="25"/>
      <c r="M8" s="27"/>
      <c r="N8" s="25"/>
      <c r="O8" s="27"/>
    </row>
    <row r="9" spans="1:15" ht="18.75" x14ac:dyDescent="0.25">
      <c r="A9" s="16">
        <v>5</v>
      </c>
      <c r="B9" s="29" t="s">
        <v>30</v>
      </c>
      <c r="C9" s="23" t="s">
        <v>31</v>
      </c>
      <c r="D9" s="24">
        <v>3466.3</v>
      </c>
      <c r="E9" s="26">
        <v>4011.7</v>
      </c>
      <c r="F9" s="19">
        <f t="shared" si="0"/>
        <v>1.157343565184779</v>
      </c>
      <c r="G9" s="26">
        <v>4011.7</v>
      </c>
      <c r="H9" s="19">
        <f t="shared" si="1"/>
        <v>1.157343565184779</v>
      </c>
      <c r="I9" s="28">
        <v>4231.8999999999996</v>
      </c>
      <c r="J9" s="19">
        <f t="shared" si="2"/>
        <v>1.0548894483635367</v>
      </c>
      <c r="K9" s="19">
        <f t="shared" si="3"/>
        <v>1.0548894483635367</v>
      </c>
      <c r="L9" s="25">
        <v>4328.8</v>
      </c>
      <c r="M9" s="27">
        <f t="shared" si="4"/>
        <v>1.0228975164819585</v>
      </c>
      <c r="N9" s="25">
        <v>4498.1000000000004</v>
      </c>
      <c r="O9" s="27">
        <f t="shared" si="5"/>
        <v>1.0391101459988912</v>
      </c>
    </row>
    <row r="10" spans="1:15" ht="18.75" x14ac:dyDescent="0.25">
      <c r="A10" s="16">
        <v>6</v>
      </c>
      <c r="B10" s="22">
        <v>720</v>
      </c>
      <c r="C10" s="23" t="s">
        <v>32</v>
      </c>
      <c r="D10" s="24"/>
      <c r="E10" s="26"/>
      <c r="F10" s="19"/>
      <c r="G10" s="26"/>
      <c r="H10" s="19"/>
      <c r="I10" s="28"/>
      <c r="J10" s="19"/>
      <c r="K10" s="19"/>
      <c r="L10" s="26"/>
      <c r="M10" s="27"/>
      <c r="N10" s="26"/>
      <c r="O10" s="27"/>
    </row>
    <row r="11" spans="1:15" ht="37.5" x14ac:dyDescent="0.25">
      <c r="A11" s="16">
        <v>7</v>
      </c>
      <c r="B11" s="22" t="s">
        <v>33</v>
      </c>
      <c r="C11" s="23" t="s">
        <v>34</v>
      </c>
      <c r="D11" s="24">
        <v>365.9</v>
      </c>
      <c r="E11" s="26">
        <v>110</v>
      </c>
      <c r="F11" s="19">
        <f t="shared" si="0"/>
        <v>0.30062858704564088</v>
      </c>
      <c r="G11" s="26">
        <v>40</v>
      </c>
      <c r="H11" s="19">
        <f t="shared" si="1"/>
        <v>0.10931948619841488</v>
      </c>
      <c r="I11" s="28">
        <v>309.60000000000002</v>
      </c>
      <c r="J11" s="19">
        <f t="shared" si="2"/>
        <v>2.8145454545454549</v>
      </c>
      <c r="K11" s="19">
        <f t="shared" si="3"/>
        <v>7.74</v>
      </c>
      <c r="L11" s="26">
        <v>309.60000000000002</v>
      </c>
      <c r="M11" s="27">
        <f t="shared" si="4"/>
        <v>1</v>
      </c>
      <c r="N11" s="26">
        <v>309.60000000000002</v>
      </c>
      <c r="O11" s="27">
        <f t="shared" si="5"/>
        <v>1</v>
      </c>
    </row>
    <row r="12" spans="1:15" ht="131.25" x14ac:dyDescent="0.25">
      <c r="A12" s="16">
        <v>8</v>
      </c>
      <c r="B12" s="29" t="s">
        <v>35</v>
      </c>
      <c r="C12" s="23" t="s">
        <v>36</v>
      </c>
      <c r="D12" s="24">
        <v>50640.2</v>
      </c>
      <c r="E12" s="26">
        <v>38541.9</v>
      </c>
      <c r="F12" s="19">
        <f t="shared" si="0"/>
        <v>0.76109296566759221</v>
      </c>
      <c r="G12" s="26">
        <v>38889.199999999997</v>
      </c>
      <c r="H12" s="19">
        <f t="shared" si="1"/>
        <v>0.76795115343146347</v>
      </c>
      <c r="I12" s="28">
        <v>7375.7</v>
      </c>
      <c r="J12" s="19">
        <f t="shared" si="2"/>
        <v>0.19136835495914833</v>
      </c>
      <c r="K12" s="19">
        <f t="shared" si="3"/>
        <v>0.18965933986813821</v>
      </c>
      <c r="L12" s="26">
        <v>7111.8</v>
      </c>
      <c r="M12" s="27">
        <f t="shared" si="4"/>
        <v>0.96422034518757549</v>
      </c>
      <c r="N12" s="26">
        <v>7121.6</v>
      </c>
      <c r="O12" s="27">
        <f t="shared" si="5"/>
        <v>1.0013779915070729</v>
      </c>
    </row>
    <row r="13" spans="1:15" ht="112.5" x14ac:dyDescent="0.25">
      <c r="A13" s="16">
        <v>9</v>
      </c>
      <c r="B13" s="22" t="s">
        <v>37</v>
      </c>
      <c r="C13" s="23" t="s">
        <v>38</v>
      </c>
      <c r="D13" s="24">
        <v>66300.3</v>
      </c>
      <c r="E13" s="26">
        <v>138466.5</v>
      </c>
      <c r="F13" s="19">
        <f t="shared" si="0"/>
        <v>2.0884747127841048</v>
      </c>
      <c r="G13" s="26">
        <v>142560</v>
      </c>
      <c r="H13" s="19">
        <f t="shared" si="1"/>
        <v>2.1502165148573988</v>
      </c>
      <c r="I13" s="30">
        <v>79588.7</v>
      </c>
      <c r="J13" s="19">
        <f t="shared" si="2"/>
        <v>0.57478668125503274</v>
      </c>
      <c r="K13" s="19">
        <f t="shared" si="3"/>
        <v>0.55828212682379352</v>
      </c>
      <c r="L13" s="25">
        <v>71177.399999999994</v>
      </c>
      <c r="M13" s="27">
        <f t="shared" si="4"/>
        <v>0.89431539904534185</v>
      </c>
      <c r="N13" s="25">
        <v>88907.1</v>
      </c>
      <c r="O13" s="27">
        <f t="shared" si="5"/>
        <v>1.2490917060752431</v>
      </c>
    </row>
    <row r="14" spans="1:15" ht="56.25" x14ac:dyDescent="0.25">
      <c r="A14" s="16">
        <v>10</v>
      </c>
      <c r="B14" s="31">
        <v>630</v>
      </c>
      <c r="C14" s="23" t="s">
        <v>39</v>
      </c>
      <c r="D14" s="24">
        <v>581.29999999999995</v>
      </c>
      <c r="E14" s="26">
        <v>620</v>
      </c>
      <c r="F14" s="19">
        <f t="shared" si="0"/>
        <v>1.0665749182865991</v>
      </c>
      <c r="G14" s="26">
        <v>620</v>
      </c>
      <c r="H14" s="19">
        <f t="shared" si="1"/>
        <v>1.0665749182865991</v>
      </c>
      <c r="I14" s="28">
        <v>120</v>
      </c>
      <c r="J14" s="19">
        <f t="shared" si="2"/>
        <v>0.19354838709677419</v>
      </c>
      <c r="K14" s="19">
        <f t="shared" si="3"/>
        <v>0.19354838709677419</v>
      </c>
      <c r="L14" s="26">
        <v>200</v>
      </c>
      <c r="M14" s="27">
        <f t="shared" si="4"/>
        <v>1.6666666666666667</v>
      </c>
      <c r="N14" s="26">
        <v>200</v>
      </c>
      <c r="O14" s="27">
        <f t="shared" si="5"/>
        <v>1</v>
      </c>
    </row>
    <row r="15" spans="1:15" ht="93.75" x14ac:dyDescent="0.25">
      <c r="A15" s="16">
        <v>11</v>
      </c>
      <c r="B15" s="32">
        <v>810</v>
      </c>
      <c r="C15" s="23" t="s">
        <v>40</v>
      </c>
      <c r="D15" s="24">
        <v>600.1</v>
      </c>
      <c r="E15" s="26">
        <v>493</v>
      </c>
      <c r="F15" s="19">
        <f t="shared" si="0"/>
        <v>0.82152974504249288</v>
      </c>
      <c r="G15" s="26">
        <v>456.5</v>
      </c>
      <c r="H15" s="19">
        <f t="shared" si="1"/>
        <v>0.76070654890851519</v>
      </c>
      <c r="I15" s="28">
        <v>350</v>
      </c>
      <c r="J15" s="19">
        <f t="shared" si="2"/>
        <v>0.70993914807302227</v>
      </c>
      <c r="K15" s="19">
        <f t="shared" si="3"/>
        <v>0.76670317634173057</v>
      </c>
      <c r="L15" s="26">
        <v>350</v>
      </c>
      <c r="M15" s="27">
        <f t="shared" si="4"/>
        <v>1</v>
      </c>
      <c r="N15" s="26">
        <v>350</v>
      </c>
      <c r="O15" s="27">
        <f t="shared" si="5"/>
        <v>1</v>
      </c>
    </row>
    <row r="16" spans="1:15" ht="18.75" x14ac:dyDescent="0.25">
      <c r="A16" s="16">
        <v>12</v>
      </c>
      <c r="B16" s="32">
        <v>830</v>
      </c>
      <c r="C16" s="23" t="s">
        <v>41</v>
      </c>
      <c r="D16" s="24"/>
      <c r="E16" s="26"/>
      <c r="F16" s="19"/>
      <c r="G16" s="26"/>
      <c r="H16" s="19"/>
      <c r="I16" s="28"/>
      <c r="J16" s="19"/>
      <c r="K16" s="19"/>
      <c r="L16" s="26"/>
      <c r="M16" s="27"/>
      <c r="N16" s="26"/>
      <c r="O16" s="27"/>
    </row>
    <row r="17" spans="1:15" ht="18.75" x14ac:dyDescent="0.25">
      <c r="A17" s="16">
        <v>13</v>
      </c>
      <c r="B17" s="32">
        <v>850</v>
      </c>
      <c r="C17" s="23" t="s">
        <v>42</v>
      </c>
      <c r="D17" s="24">
        <v>420.8</v>
      </c>
      <c r="E17" s="26">
        <v>362.8</v>
      </c>
      <c r="F17" s="19">
        <f t="shared" si="0"/>
        <v>0.86216730038022815</v>
      </c>
      <c r="G17" s="26">
        <v>396.9</v>
      </c>
      <c r="H17" s="19">
        <f t="shared" si="1"/>
        <v>0.94320342205323182</v>
      </c>
      <c r="I17" s="28">
        <v>210</v>
      </c>
      <c r="J17" s="19">
        <f t="shared" si="2"/>
        <v>0.5788313120176406</v>
      </c>
      <c r="K17" s="19">
        <f t="shared" si="3"/>
        <v>0.52910052910052918</v>
      </c>
      <c r="L17" s="26">
        <v>210</v>
      </c>
      <c r="M17" s="27">
        <f t="shared" si="4"/>
        <v>1</v>
      </c>
      <c r="N17" s="26">
        <v>210</v>
      </c>
      <c r="O17" s="27">
        <f t="shared" si="5"/>
        <v>1</v>
      </c>
    </row>
    <row r="18" spans="1:15" ht="75" x14ac:dyDescent="0.25">
      <c r="A18" s="16">
        <v>14</v>
      </c>
      <c r="B18" s="32">
        <v>400</v>
      </c>
      <c r="C18" s="23" t="s">
        <v>43</v>
      </c>
      <c r="D18" s="24"/>
      <c r="E18" s="26"/>
      <c r="F18" s="19"/>
      <c r="G18" s="26"/>
      <c r="H18" s="19"/>
      <c r="I18" s="28"/>
      <c r="J18" s="19"/>
      <c r="K18" s="19"/>
      <c r="L18" s="26"/>
      <c r="M18" s="27"/>
      <c r="N18" s="26"/>
      <c r="O18" s="27"/>
    </row>
    <row r="19" spans="1:15" ht="56.25" x14ac:dyDescent="0.25">
      <c r="A19" s="16">
        <v>15</v>
      </c>
      <c r="B19" s="32">
        <v>243</v>
      </c>
      <c r="C19" s="23" t="s">
        <v>44</v>
      </c>
      <c r="D19" s="24"/>
      <c r="E19" s="26"/>
      <c r="F19" s="19"/>
      <c r="G19" s="26"/>
      <c r="H19" s="19"/>
      <c r="I19" s="28"/>
      <c r="J19" s="19"/>
      <c r="K19" s="19"/>
      <c r="L19" s="26"/>
      <c r="M19" s="27"/>
      <c r="N19" s="26"/>
      <c r="O19" s="27"/>
    </row>
    <row r="20" spans="1:15" ht="18.75" x14ac:dyDescent="0.25">
      <c r="A20" s="16">
        <v>16</v>
      </c>
      <c r="B20" s="32">
        <v>350</v>
      </c>
      <c r="C20" s="23" t="s">
        <v>45</v>
      </c>
      <c r="D20" s="24"/>
      <c r="E20" s="26"/>
      <c r="F20" s="19"/>
      <c r="G20" s="26"/>
      <c r="H20" s="19"/>
      <c r="I20" s="28"/>
      <c r="J20" s="19"/>
      <c r="K20" s="19"/>
      <c r="L20" s="28"/>
      <c r="M20" s="27"/>
      <c r="N20" s="28"/>
      <c r="O20" s="27"/>
    </row>
    <row r="21" spans="1:15" ht="37.5" x14ac:dyDescent="0.25">
      <c r="A21" s="16">
        <v>17</v>
      </c>
      <c r="B21" s="32">
        <v>820</v>
      </c>
      <c r="C21" s="23" t="s">
        <v>46</v>
      </c>
      <c r="D21" s="24"/>
      <c r="E21" s="26"/>
      <c r="F21" s="19"/>
      <c r="G21" s="26"/>
      <c r="H21" s="19"/>
      <c r="I21" s="28"/>
      <c r="J21" s="19"/>
      <c r="K21" s="19"/>
      <c r="L21" s="28"/>
      <c r="M21" s="27"/>
      <c r="N21" s="28"/>
      <c r="O21" s="27"/>
    </row>
    <row r="22" spans="1:15" ht="18.75" x14ac:dyDescent="0.25">
      <c r="A22" s="16">
        <v>18</v>
      </c>
      <c r="B22" s="32">
        <v>870</v>
      </c>
      <c r="C22" s="23" t="s">
        <v>47</v>
      </c>
      <c r="D22" s="24"/>
      <c r="E22" s="25">
        <v>9529.6</v>
      </c>
      <c r="F22" s="19"/>
      <c r="G22" s="26"/>
      <c r="H22" s="19"/>
      <c r="I22" s="28">
        <v>11500</v>
      </c>
      <c r="J22" s="19">
        <f t="shared" si="2"/>
        <v>1.2067662860980524</v>
      </c>
      <c r="K22" s="19"/>
      <c r="L22" s="26">
        <v>11500</v>
      </c>
      <c r="M22" s="27">
        <f t="shared" si="4"/>
        <v>1</v>
      </c>
      <c r="N22" s="26">
        <v>11500</v>
      </c>
      <c r="O22" s="27">
        <f t="shared" si="5"/>
        <v>1</v>
      </c>
    </row>
    <row r="23" spans="1:15" ht="18.75" x14ac:dyDescent="0.25">
      <c r="A23" s="16">
        <v>19</v>
      </c>
      <c r="B23" s="32">
        <v>500</v>
      </c>
      <c r="C23" s="23" t="s">
        <v>48</v>
      </c>
      <c r="D23" s="24"/>
      <c r="E23" s="26"/>
      <c r="F23" s="19"/>
      <c r="G23" s="26"/>
      <c r="H23" s="19"/>
      <c r="I23" s="28"/>
      <c r="J23" s="19"/>
      <c r="K23" s="19"/>
      <c r="L23" s="26"/>
      <c r="M23" s="27"/>
      <c r="N23" s="26"/>
      <c r="O23" s="27"/>
    </row>
    <row r="24" spans="1:15" ht="18.75" x14ac:dyDescent="0.25">
      <c r="A24" s="16">
        <v>20</v>
      </c>
      <c r="B24" s="32" t="s">
        <v>49</v>
      </c>
      <c r="C24" s="23" t="s">
        <v>50</v>
      </c>
      <c r="D24" s="24">
        <v>1172.3</v>
      </c>
      <c r="E24" s="26">
        <v>370</v>
      </c>
      <c r="F24" s="19">
        <f t="shared" si="0"/>
        <v>0.31561886889021584</v>
      </c>
      <c r="G24" s="26">
        <v>370</v>
      </c>
      <c r="H24" s="19">
        <f t="shared" si="1"/>
        <v>0.31561886889021584</v>
      </c>
      <c r="I24" s="28">
        <v>450</v>
      </c>
      <c r="J24" s="19">
        <f t="shared" si="2"/>
        <v>1.2162162162162162</v>
      </c>
      <c r="K24" s="19">
        <f t="shared" si="3"/>
        <v>1.2162162162162162</v>
      </c>
      <c r="L24" s="26">
        <v>500</v>
      </c>
      <c r="M24" s="27">
        <f t="shared" si="4"/>
        <v>1.1111111111111112</v>
      </c>
      <c r="N24" s="26">
        <v>500</v>
      </c>
      <c r="O24" s="27">
        <f t="shared" si="5"/>
        <v>1</v>
      </c>
    </row>
    <row r="25" spans="1:15" ht="18.75" x14ac:dyDescent="0.25">
      <c r="A25" s="16">
        <v>21</v>
      </c>
      <c r="B25" s="34"/>
      <c r="C25" s="35" t="s">
        <v>51</v>
      </c>
      <c r="D25" s="36"/>
      <c r="E25" s="37"/>
      <c r="F25" s="19"/>
      <c r="G25" s="37"/>
      <c r="H25" s="19"/>
      <c r="I25" s="38"/>
      <c r="J25" s="19"/>
      <c r="K25" s="19"/>
      <c r="L25" s="37"/>
      <c r="M25" s="27"/>
      <c r="N25" s="37"/>
      <c r="O25" s="27"/>
    </row>
    <row r="26" spans="1:15" ht="18.75" x14ac:dyDescent="0.25">
      <c r="A26" s="16">
        <v>22</v>
      </c>
      <c r="B26" s="39"/>
      <c r="C26" s="40" t="s">
        <v>52</v>
      </c>
      <c r="D26" s="41">
        <f>D5+D9+D11+D12+D13+D14+D15+D17+D24</f>
        <v>293726.79999999993</v>
      </c>
      <c r="E26" s="41">
        <f>E5+E9+E11+E12+E13+E14+E15+E17+E24+E22</f>
        <v>376827.6</v>
      </c>
      <c r="F26" s="19">
        <f t="shared" si="0"/>
        <v>1.2829186849820993</v>
      </c>
      <c r="G26" s="41">
        <f t="shared" ref="G26:I26" si="6">G5+G9+G11+G12+G13+G14+G15+G17+G24+G22</f>
        <v>371666.4</v>
      </c>
      <c r="H26" s="19">
        <f t="shared" si="1"/>
        <v>1.2653472546597726</v>
      </c>
      <c r="I26" s="41">
        <f t="shared" si="6"/>
        <v>318749</v>
      </c>
      <c r="J26" s="19">
        <f t="shared" si="2"/>
        <v>0.84587487753020218</v>
      </c>
      <c r="K26" s="19">
        <f t="shared" si="3"/>
        <v>0.85762124313631793</v>
      </c>
      <c r="L26" s="42">
        <f>L5+L9+L11+L12+L13+L14+L15+L17+L22+L24</f>
        <v>301400</v>
      </c>
      <c r="M26" s="27">
        <f t="shared" si="4"/>
        <v>0.94557159395009871</v>
      </c>
      <c r="N26" s="42">
        <f>N24+N22+N17+N15+N14+N13+N12+N11+N9+N5</f>
        <v>315100</v>
      </c>
      <c r="O26" s="27">
        <f t="shared" si="5"/>
        <v>1.0454545454545454</v>
      </c>
    </row>
    <row r="27" spans="1:15" s="64" customFormat="1" ht="18.75" x14ac:dyDescent="0.25">
      <c r="A27" s="66">
        <v>23</v>
      </c>
      <c r="B27" s="43"/>
      <c r="C27" s="44" t="s">
        <v>53</v>
      </c>
      <c r="D27" s="45">
        <v>-1276.0999999999999</v>
      </c>
      <c r="E27" s="46">
        <v>-10279.6</v>
      </c>
      <c r="F27" s="67">
        <f t="shared" si="0"/>
        <v>8.0554815453334392</v>
      </c>
      <c r="G27" s="46">
        <v>-750.1</v>
      </c>
      <c r="H27" s="67">
        <f t="shared" si="1"/>
        <v>0.58780659822897896</v>
      </c>
      <c r="I27" s="46">
        <v>0</v>
      </c>
      <c r="J27" s="67">
        <f t="shared" si="2"/>
        <v>0</v>
      </c>
      <c r="K27" s="67">
        <f t="shared" si="3"/>
        <v>0</v>
      </c>
      <c r="L27" s="46">
        <v>0</v>
      </c>
      <c r="M27" s="68"/>
      <c r="N27" s="46">
        <v>0</v>
      </c>
      <c r="O27" s="68"/>
    </row>
    <row r="28" spans="1:15" ht="18.75" x14ac:dyDescent="0.25">
      <c r="A28" s="16">
        <v>24</v>
      </c>
      <c r="B28" s="47" t="s">
        <v>54</v>
      </c>
      <c r="C28" s="40" t="s">
        <v>55</v>
      </c>
      <c r="D28" s="33"/>
      <c r="E28" s="48"/>
      <c r="F28" s="19"/>
      <c r="G28" s="48"/>
      <c r="H28" s="19"/>
      <c r="I28" s="48"/>
      <c r="J28" s="19"/>
      <c r="K28" s="19"/>
      <c r="L28" s="48"/>
      <c r="M28" s="27"/>
      <c r="N28" s="48"/>
      <c r="O28" s="27"/>
    </row>
    <row r="29" spans="1:15" ht="18.75" x14ac:dyDescent="0.25">
      <c r="A29" s="16">
        <v>25</v>
      </c>
      <c r="B29" s="49" t="s">
        <v>56</v>
      </c>
      <c r="C29" s="74" t="s">
        <v>57</v>
      </c>
      <c r="D29" s="42">
        <f>D30+D31+D32+D34+D35+D36+D37</f>
        <v>26841.300000000003</v>
      </c>
      <c r="E29" s="42">
        <f>E30+E31+E32+E34+E35+E36+E37+E33</f>
        <v>39728.100000000006</v>
      </c>
      <c r="F29" s="19">
        <f t="shared" si="0"/>
        <v>1.4801108739144528</v>
      </c>
      <c r="G29" s="42">
        <f t="shared" ref="G29" si="7">G30+G31+G32+G34+G35+G36+G37</f>
        <v>31044.5</v>
      </c>
      <c r="H29" s="19">
        <f t="shared" si="1"/>
        <v>1.1565945017566213</v>
      </c>
      <c r="I29" s="42">
        <f>I30+I31+I32+I34+I35+I36+I37+I33</f>
        <v>57006.700000000004</v>
      </c>
      <c r="J29" s="19">
        <f t="shared" si="2"/>
        <v>1.434921378067413</v>
      </c>
      <c r="K29" s="19">
        <f t="shared" si="3"/>
        <v>1.8362898420009988</v>
      </c>
      <c r="L29" s="50">
        <f>L30+L31+L32+L33+L34+L36+L37</f>
        <v>55661.5</v>
      </c>
      <c r="M29" s="27">
        <f t="shared" si="4"/>
        <v>0.97640277370905515</v>
      </c>
      <c r="N29" s="50">
        <f>N30+N31+N32+N33+N34+N36+N37</f>
        <v>55677.799999999996</v>
      </c>
      <c r="O29" s="27">
        <f t="shared" si="5"/>
        <v>1.0002928415511618</v>
      </c>
    </row>
    <row r="30" spans="1:15" ht="75" x14ac:dyDescent="0.25">
      <c r="A30" s="16">
        <v>26</v>
      </c>
      <c r="B30" s="51" t="s">
        <v>58</v>
      </c>
      <c r="C30" s="52" t="s">
        <v>59</v>
      </c>
      <c r="D30" s="59">
        <v>1853.3</v>
      </c>
      <c r="E30" s="59">
        <v>1690.8</v>
      </c>
      <c r="F30" s="19">
        <f t="shared" si="0"/>
        <v>0.91231856688069934</v>
      </c>
      <c r="G30" s="59">
        <v>2044.3</v>
      </c>
      <c r="H30" s="19">
        <f t="shared" si="1"/>
        <v>1.1030594075433011</v>
      </c>
      <c r="I30" s="48">
        <v>1932</v>
      </c>
      <c r="J30" s="19">
        <f t="shared" si="2"/>
        <v>1.142654364797729</v>
      </c>
      <c r="K30" s="19">
        <f t="shared" si="3"/>
        <v>0.94506677102186565</v>
      </c>
      <c r="L30" s="48">
        <v>1932</v>
      </c>
      <c r="M30" s="27">
        <f t="shared" si="4"/>
        <v>1</v>
      </c>
      <c r="N30" s="48">
        <v>1932</v>
      </c>
      <c r="O30" s="27">
        <f t="shared" si="5"/>
        <v>1</v>
      </c>
    </row>
    <row r="31" spans="1:15" ht="93.75" x14ac:dyDescent="0.25">
      <c r="A31" s="16">
        <v>27</v>
      </c>
      <c r="B31" s="51" t="s">
        <v>60</v>
      </c>
      <c r="C31" s="52" t="s">
        <v>61</v>
      </c>
      <c r="D31" s="59">
        <v>100</v>
      </c>
      <c r="E31" s="59">
        <v>65</v>
      </c>
      <c r="F31" s="19">
        <f t="shared" si="0"/>
        <v>0.65</v>
      </c>
      <c r="G31" s="59">
        <v>65</v>
      </c>
      <c r="H31" s="19">
        <f t="shared" si="1"/>
        <v>0.65</v>
      </c>
      <c r="I31" s="48">
        <v>100</v>
      </c>
      <c r="J31" s="19">
        <f t="shared" si="2"/>
        <v>1.5384615384615385</v>
      </c>
      <c r="K31" s="19">
        <f t="shared" si="3"/>
        <v>1.5384615384615385</v>
      </c>
      <c r="L31" s="48">
        <v>100</v>
      </c>
      <c r="M31" s="27">
        <f t="shared" si="4"/>
        <v>1</v>
      </c>
      <c r="N31" s="48">
        <v>100</v>
      </c>
      <c r="O31" s="27">
        <f t="shared" si="5"/>
        <v>1</v>
      </c>
    </row>
    <row r="32" spans="1:15" ht="112.5" x14ac:dyDescent="0.25">
      <c r="A32" s="16">
        <v>28</v>
      </c>
      <c r="B32" s="51" t="s">
        <v>62</v>
      </c>
      <c r="C32" s="52" t="s">
        <v>63</v>
      </c>
      <c r="D32" s="59">
        <v>13837.7</v>
      </c>
      <c r="E32" s="59">
        <v>11947.1</v>
      </c>
      <c r="F32" s="19">
        <f t="shared" si="0"/>
        <v>0.86337324844446695</v>
      </c>
      <c r="G32" s="59">
        <v>12048.4</v>
      </c>
      <c r="H32" s="19">
        <f t="shared" si="1"/>
        <v>0.87069382917681404</v>
      </c>
      <c r="I32" s="48">
        <v>11463.9</v>
      </c>
      <c r="J32" s="19">
        <f t="shared" si="2"/>
        <v>0.95955503846121648</v>
      </c>
      <c r="K32" s="19">
        <f t="shared" si="3"/>
        <v>0.95148733441784805</v>
      </c>
      <c r="L32" s="48">
        <v>11450.4</v>
      </c>
      <c r="M32" s="27">
        <f t="shared" si="4"/>
        <v>0.99882239028602826</v>
      </c>
      <c r="N32" s="48">
        <v>11440.7</v>
      </c>
      <c r="O32" s="27">
        <f t="shared" si="5"/>
        <v>0.99915286802207792</v>
      </c>
    </row>
    <row r="33" spans="1:15" s="1" customFormat="1" ht="18.75" x14ac:dyDescent="0.25">
      <c r="A33" s="16"/>
      <c r="B33" s="51" t="s">
        <v>186</v>
      </c>
      <c r="C33" s="52" t="s">
        <v>187</v>
      </c>
      <c r="D33" s="59"/>
      <c r="E33" s="59">
        <v>0.9</v>
      </c>
      <c r="F33" s="19"/>
      <c r="G33" s="59"/>
      <c r="H33" s="19"/>
      <c r="I33" s="48">
        <v>4.0999999999999996</v>
      </c>
      <c r="J33" s="19">
        <f t="shared" si="2"/>
        <v>4.5555555555555554</v>
      </c>
      <c r="K33" s="19"/>
      <c r="L33" s="48">
        <v>4.2</v>
      </c>
      <c r="M33" s="27">
        <f t="shared" si="4"/>
        <v>1.024390243902439</v>
      </c>
      <c r="N33" s="48">
        <v>25.2</v>
      </c>
      <c r="O33" s="27">
        <f t="shared" si="5"/>
        <v>6</v>
      </c>
    </row>
    <row r="34" spans="1:15" ht="75" x14ac:dyDescent="0.25">
      <c r="A34" s="16">
        <v>29</v>
      </c>
      <c r="B34" s="51" t="s">
        <v>64</v>
      </c>
      <c r="C34" s="52" t="s">
        <v>65</v>
      </c>
      <c r="D34" s="59">
        <v>7022.4</v>
      </c>
      <c r="E34" s="59">
        <v>7244.8</v>
      </c>
      <c r="F34" s="19">
        <f t="shared" si="0"/>
        <v>1.0316700843016633</v>
      </c>
      <c r="G34" s="59">
        <v>7364.8</v>
      </c>
      <c r="H34" s="19">
        <f t="shared" si="1"/>
        <v>1.0487582592845752</v>
      </c>
      <c r="I34" s="48">
        <v>8284.5</v>
      </c>
      <c r="J34" s="19">
        <f t="shared" si="2"/>
        <v>1.1435098277385158</v>
      </c>
      <c r="K34" s="19">
        <f t="shared" si="3"/>
        <v>1.124877797088855</v>
      </c>
      <c r="L34" s="48">
        <v>8162.3</v>
      </c>
      <c r="M34" s="27">
        <f t="shared" si="4"/>
        <v>0.98524956243587425</v>
      </c>
      <c r="N34" s="48">
        <v>8162.3</v>
      </c>
      <c r="O34" s="27">
        <f t="shared" si="5"/>
        <v>1</v>
      </c>
    </row>
    <row r="35" spans="1:15" ht="37.5" x14ac:dyDescent="0.25">
      <c r="A35" s="16">
        <v>30</v>
      </c>
      <c r="B35" s="51" t="s">
        <v>66</v>
      </c>
      <c r="C35" s="52" t="s">
        <v>67</v>
      </c>
      <c r="D35" s="59">
        <v>550</v>
      </c>
      <c r="E35" s="48"/>
      <c r="F35" s="19">
        <f t="shared" si="0"/>
        <v>0</v>
      </c>
      <c r="G35" s="48"/>
      <c r="H35" s="19">
        <f t="shared" si="1"/>
        <v>0</v>
      </c>
      <c r="I35" s="48"/>
      <c r="J35" s="19"/>
      <c r="K35" s="19"/>
      <c r="L35" s="48"/>
      <c r="M35" s="27"/>
      <c r="N35" s="48"/>
      <c r="O35" s="27"/>
    </row>
    <row r="36" spans="1:15" ht="18.75" x14ac:dyDescent="0.25">
      <c r="A36" s="16">
        <v>31</v>
      </c>
      <c r="B36" s="51" t="s">
        <v>68</v>
      </c>
      <c r="C36" s="52" t="s">
        <v>69</v>
      </c>
      <c r="D36" s="33"/>
      <c r="E36" s="59">
        <v>9529.6</v>
      </c>
      <c r="F36" s="19"/>
      <c r="G36" s="59"/>
      <c r="H36" s="19"/>
      <c r="I36" s="48">
        <v>11500</v>
      </c>
      <c r="J36" s="19">
        <f t="shared" si="2"/>
        <v>1.2067662860980524</v>
      </c>
      <c r="K36" s="19"/>
      <c r="L36" s="48">
        <v>11500</v>
      </c>
      <c r="M36" s="27">
        <f t="shared" si="4"/>
        <v>1</v>
      </c>
      <c r="N36" s="48">
        <v>11500</v>
      </c>
      <c r="O36" s="27">
        <f t="shared" si="5"/>
        <v>1</v>
      </c>
    </row>
    <row r="37" spans="1:15" ht="18.75" x14ac:dyDescent="0.25">
      <c r="A37" s="16">
        <v>32</v>
      </c>
      <c r="B37" s="51" t="s">
        <v>70</v>
      </c>
      <c r="C37" s="52" t="s">
        <v>71</v>
      </c>
      <c r="D37" s="33">
        <v>3477.9</v>
      </c>
      <c r="E37" s="59">
        <v>9249.9</v>
      </c>
      <c r="F37" s="19">
        <f t="shared" si="0"/>
        <v>2.6596221858017768</v>
      </c>
      <c r="G37" s="59">
        <v>9522</v>
      </c>
      <c r="H37" s="19">
        <f t="shared" si="1"/>
        <v>2.7378590528767357</v>
      </c>
      <c r="I37" s="48">
        <v>23722.2</v>
      </c>
      <c r="J37" s="19">
        <f t="shared" si="2"/>
        <v>2.5645898874582431</v>
      </c>
      <c r="K37" s="19">
        <f t="shared" si="3"/>
        <v>2.491304347826087</v>
      </c>
      <c r="L37" s="48">
        <v>22512.6</v>
      </c>
      <c r="M37" s="27">
        <f t="shared" si="4"/>
        <v>0.94900978829956739</v>
      </c>
      <c r="N37" s="48">
        <v>22517.599999999999</v>
      </c>
      <c r="O37" s="27">
        <f t="shared" si="5"/>
        <v>1.0002220978474277</v>
      </c>
    </row>
    <row r="38" spans="1:15" ht="18.75" x14ac:dyDescent="0.25">
      <c r="A38" s="16">
        <v>33</v>
      </c>
      <c r="B38" s="49" t="s">
        <v>72</v>
      </c>
      <c r="C38" s="74" t="s">
        <v>73</v>
      </c>
      <c r="D38" s="42">
        <v>388.5</v>
      </c>
      <c r="E38" s="50">
        <v>457.4</v>
      </c>
      <c r="F38" s="19">
        <f t="shared" si="0"/>
        <v>1.1773487773487772</v>
      </c>
      <c r="G38" s="50">
        <v>457.4</v>
      </c>
      <c r="H38" s="19">
        <f t="shared" si="1"/>
        <v>1.1773487773487772</v>
      </c>
      <c r="I38" s="50">
        <v>0</v>
      </c>
      <c r="J38" s="19">
        <f t="shared" si="2"/>
        <v>0</v>
      </c>
      <c r="K38" s="19">
        <f t="shared" si="3"/>
        <v>0</v>
      </c>
      <c r="L38" s="50">
        <v>0</v>
      </c>
      <c r="M38" s="27"/>
      <c r="N38" s="50">
        <v>0</v>
      </c>
      <c r="O38" s="27"/>
    </row>
    <row r="39" spans="1:15" ht="37.5" x14ac:dyDescent="0.25">
      <c r="A39" s="16">
        <v>34</v>
      </c>
      <c r="B39" s="51" t="s">
        <v>74</v>
      </c>
      <c r="C39" s="52" t="s">
        <v>75</v>
      </c>
      <c r="D39" s="33">
        <v>388.5</v>
      </c>
      <c r="E39" s="48">
        <v>457.4</v>
      </c>
      <c r="F39" s="19">
        <f t="shared" si="0"/>
        <v>1.1773487773487772</v>
      </c>
      <c r="G39" s="48">
        <v>457.4</v>
      </c>
      <c r="H39" s="19">
        <f t="shared" si="1"/>
        <v>1.1773487773487772</v>
      </c>
      <c r="I39" s="48"/>
      <c r="J39" s="19">
        <f t="shared" si="2"/>
        <v>0</v>
      </c>
      <c r="K39" s="19">
        <f t="shared" si="3"/>
        <v>0</v>
      </c>
      <c r="L39" s="48"/>
      <c r="M39" s="27"/>
      <c r="N39" s="48"/>
      <c r="O39" s="27"/>
    </row>
    <row r="40" spans="1:15" ht="31.5" x14ac:dyDescent="0.25">
      <c r="A40" s="16">
        <v>35</v>
      </c>
      <c r="B40" s="49" t="s">
        <v>76</v>
      </c>
      <c r="C40" s="74" t="s">
        <v>77</v>
      </c>
      <c r="D40" s="42">
        <v>5889</v>
      </c>
      <c r="E40" s="50">
        <v>7124.8</v>
      </c>
      <c r="F40" s="19">
        <f t="shared" si="0"/>
        <v>1.2098488707760231</v>
      </c>
      <c r="G40" s="50">
        <v>7124.9</v>
      </c>
      <c r="H40" s="19">
        <f t="shared" si="1"/>
        <v>1.2098658515877059</v>
      </c>
      <c r="I40" s="50">
        <f>I41+I42+I43</f>
        <v>8820.5</v>
      </c>
      <c r="J40" s="19">
        <f t="shared" si="2"/>
        <v>1.2379996631484391</v>
      </c>
      <c r="K40" s="19">
        <f t="shared" si="3"/>
        <v>1.2379822874707014</v>
      </c>
      <c r="L40" s="50">
        <f>L41+L42+L43</f>
        <v>8536</v>
      </c>
      <c r="M40" s="27">
        <f t="shared" si="4"/>
        <v>0.9677455926534777</v>
      </c>
      <c r="N40" s="50">
        <f>N41+N42+N43</f>
        <v>7231</v>
      </c>
      <c r="O40" s="27">
        <f t="shared" si="5"/>
        <v>0.84711808809746958</v>
      </c>
    </row>
    <row r="41" spans="1:15" ht="18.75" x14ac:dyDescent="0.25">
      <c r="A41" s="16">
        <v>36</v>
      </c>
      <c r="B41" s="51" t="s">
        <v>78</v>
      </c>
      <c r="C41" s="53" t="s">
        <v>79</v>
      </c>
      <c r="D41" s="59">
        <v>4952.2</v>
      </c>
      <c r="E41" s="59">
        <v>6077</v>
      </c>
      <c r="F41" s="19">
        <f t="shared" si="0"/>
        <v>1.2271313759541214</v>
      </c>
      <c r="G41" s="59">
        <v>6077.1</v>
      </c>
      <c r="H41" s="19">
        <f t="shared" si="1"/>
        <v>1.2271515689996366</v>
      </c>
      <c r="I41" s="48">
        <v>6570.5</v>
      </c>
      <c r="J41" s="19">
        <f t="shared" si="2"/>
        <v>1.081207832812243</v>
      </c>
      <c r="K41" s="19">
        <f t="shared" si="3"/>
        <v>1.081190041302595</v>
      </c>
      <c r="L41" s="48">
        <v>6571</v>
      </c>
      <c r="M41" s="27">
        <f t="shared" si="4"/>
        <v>1.0000760977094589</v>
      </c>
      <c r="N41" s="48">
        <v>6571</v>
      </c>
      <c r="O41" s="27">
        <f t="shared" si="5"/>
        <v>1</v>
      </c>
    </row>
    <row r="42" spans="1:15" ht="75" x14ac:dyDescent="0.25">
      <c r="A42" s="16">
        <v>37</v>
      </c>
      <c r="B42" s="51" t="s">
        <v>80</v>
      </c>
      <c r="C42" s="53" t="s">
        <v>81</v>
      </c>
      <c r="D42" s="59">
        <v>153.5</v>
      </c>
      <c r="E42" s="59">
        <v>27.8</v>
      </c>
      <c r="F42" s="19">
        <f t="shared" si="0"/>
        <v>0.18110749185667752</v>
      </c>
      <c r="G42" s="59">
        <v>27.8</v>
      </c>
      <c r="H42" s="19">
        <f t="shared" si="1"/>
        <v>0.18110749185667752</v>
      </c>
      <c r="I42" s="48">
        <v>200</v>
      </c>
      <c r="J42" s="19">
        <f t="shared" si="2"/>
        <v>7.1942446043165464</v>
      </c>
      <c r="K42" s="19">
        <f t="shared" si="3"/>
        <v>7.1942446043165464</v>
      </c>
      <c r="L42" s="48">
        <v>200</v>
      </c>
      <c r="M42" s="27">
        <f t="shared" si="4"/>
        <v>1</v>
      </c>
      <c r="N42" s="48"/>
      <c r="O42" s="27">
        <f t="shared" si="5"/>
        <v>0</v>
      </c>
    </row>
    <row r="43" spans="1:15" s="1" customFormat="1" ht="56.25" x14ac:dyDescent="0.25">
      <c r="A43" s="16"/>
      <c r="B43" s="51" t="s">
        <v>179</v>
      </c>
      <c r="C43" s="56" t="s">
        <v>180</v>
      </c>
      <c r="D43" s="59">
        <v>783.3</v>
      </c>
      <c r="E43" s="59">
        <v>1020</v>
      </c>
      <c r="F43" s="19">
        <f t="shared" si="0"/>
        <v>1.3021830716200691</v>
      </c>
      <c r="G43" s="59">
        <v>1020</v>
      </c>
      <c r="H43" s="19">
        <f t="shared" si="1"/>
        <v>1.3021830716200691</v>
      </c>
      <c r="I43" s="48">
        <v>2050</v>
      </c>
      <c r="J43" s="19">
        <f t="shared" si="2"/>
        <v>2.0098039215686274</v>
      </c>
      <c r="K43" s="19">
        <f t="shared" si="3"/>
        <v>2.0098039215686274</v>
      </c>
      <c r="L43" s="48">
        <v>1765</v>
      </c>
      <c r="M43" s="27">
        <f t="shared" si="4"/>
        <v>0.86097560975609755</v>
      </c>
      <c r="N43" s="48">
        <v>660</v>
      </c>
      <c r="O43" s="27">
        <f t="shared" si="5"/>
        <v>0.37393767705382436</v>
      </c>
    </row>
    <row r="44" spans="1:15" s="58" customFormat="1" ht="18.75" x14ac:dyDescent="0.25">
      <c r="A44" s="16">
        <v>38</v>
      </c>
      <c r="B44" s="49" t="s">
        <v>82</v>
      </c>
      <c r="C44" s="74" t="s">
        <v>83</v>
      </c>
      <c r="D44" s="63">
        <v>6700.5</v>
      </c>
      <c r="E44" s="50">
        <v>1379.8</v>
      </c>
      <c r="F44" s="19">
        <f t="shared" si="0"/>
        <v>0.20592493097530035</v>
      </c>
      <c r="G44" s="50">
        <v>1454.6</v>
      </c>
      <c r="H44" s="19">
        <f t="shared" si="1"/>
        <v>0.21708827699425415</v>
      </c>
      <c r="I44" s="50">
        <f>I47+I48+I49+I51</f>
        <v>2108.5</v>
      </c>
      <c r="J44" s="19">
        <f t="shared" si="2"/>
        <v>1.5281200173938252</v>
      </c>
      <c r="K44" s="19">
        <f t="shared" si="3"/>
        <v>1.4495393922727899</v>
      </c>
      <c r="L44" s="50">
        <f>L47+L49+L51</f>
        <v>1490.5</v>
      </c>
      <c r="M44" s="27">
        <f t="shared" si="4"/>
        <v>0.70690064026559163</v>
      </c>
      <c r="N44" s="50">
        <f>N47+N49+N51</f>
        <v>1504.2</v>
      </c>
      <c r="O44" s="27">
        <f t="shared" si="5"/>
        <v>1.0091915464609191</v>
      </c>
    </row>
    <row r="45" spans="1:15" ht="18.75" x14ac:dyDescent="0.25">
      <c r="A45" s="16">
        <v>39</v>
      </c>
      <c r="B45" s="51" t="s">
        <v>84</v>
      </c>
      <c r="C45" s="52" t="s">
        <v>85</v>
      </c>
      <c r="D45" s="33"/>
      <c r="E45" s="48"/>
      <c r="F45" s="19"/>
      <c r="G45" s="48"/>
      <c r="H45" s="19"/>
      <c r="I45" s="48"/>
      <c r="J45" s="19"/>
      <c r="K45" s="19"/>
      <c r="L45" s="48"/>
      <c r="M45" s="27"/>
      <c r="N45" s="48"/>
      <c r="O45" s="27"/>
    </row>
    <row r="46" spans="1:15" ht="37.5" x14ac:dyDescent="0.25">
      <c r="A46" s="16">
        <v>40</v>
      </c>
      <c r="B46" s="51" t="s">
        <v>86</v>
      </c>
      <c r="C46" s="52" t="s">
        <v>87</v>
      </c>
      <c r="D46" s="33"/>
      <c r="E46" s="48"/>
      <c r="F46" s="19"/>
      <c r="G46" s="48"/>
      <c r="H46" s="19"/>
      <c r="I46" s="48"/>
      <c r="J46" s="19"/>
      <c r="K46" s="19"/>
      <c r="L46" s="48"/>
      <c r="M46" s="27"/>
      <c r="N46" s="48"/>
      <c r="O46" s="27"/>
    </row>
    <row r="47" spans="1:15" ht="18.75" x14ac:dyDescent="0.25">
      <c r="A47" s="16">
        <v>41</v>
      </c>
      <c r="B47" s="51" t="s">
        <v>88</v>
      </c>
      <c r="C47" s="52" t="s">
        <v>89</v>
      </c>
      <c r="D47" s="59">
        <v>432.5</v>
      </c>
      <c r="E47" s="59">
        <v>664.1</v>
      </c>
      <c r="F47" s="19">
        <f t="shared" si="0"/>
        <v>1.5354913294797687</v>
      </c>
      <c r="G47" s="59">
        <v>664.1</v>
      </c>
      <c r="H47" s="19">
        <f t="shared" si="1"/>
        <v>1.5354913294797687</v>
      </c>
      <c r="I47" s="48">
        <v>731.2</v>
      </c>
      <c r="J47" s="19">
        <f t="shared" si="2"/>
        <v>1.1010390001505799</v>
      </c>
      <c r="K47" s="19">
        <f t="shared" si="3"/>
        <v>1.1010390001505799</v>
      </c>
      <c r="L47" s="48">
        <v>695.2</v>
      </c>
      <c r="M47" s="27">
        <f t="shared" si="4"/>
        <v>0.9507658643326039</v>
      </c>
      <c r="N47" s="48">
        <v>680</v>
      </c>
      <c r="O47" s="27">
        <f t="shared" si="5"/>
        <v>0.97813578826237046</v>
      </c>
    </row>
    <row r="48" spans="1:15" ht="18.75" x14ac:dyDescent="0.25">
      <c r="A48" s="16">
        <v>42</v>
      </c>
      <c r="B48" s="51" t="s">
        <v>90</v>
      </c>
      <c r="C48" s="52" t="s">
        <v>91</v>
      </c>
      <c r="D48" s="59">
        <v>6098</v>
      </c>
      <c r="E48" s="59">
        <v>10</v>
      </c>
      <c r="F48" s="19">
        <f t="shared" si="0"/>
        <v>1.6398819285011479E-3</v>
      </c>
      <c r="G48" s="59">
        <v>10</v>
      </c>
      <c r="H48" s="19">
        <f t="shared" si="1"/>
        <v>1.6398819285011479E-3</v>
      </c>
      <c r="I48" s="48"/>
      <c r="J48" s="19">
        <f t="shared" si="2"/>
        <v>0</v>
      </c>
      <c r="K48" s="19">
        <f t="shared" si="3"/>
        <v>0</v>
      </c>
      <c r="L48" s="48"/>
      <c r="M48" s="27"/>
      <c r="N48" s="48"/>
      <c r="O48" s="27"/>
    </row>
    <row r="49" spans="1:15" ht="18.75" x14ac:dyDescent="0.25">
      <c r="A49" s="16">
        <v>43</v>
      </c>
      <c r="B49" s="51" t="s">
        <v>92</v>
      </c>
      <c r="C49" s="52" t="s">
        <v>93</v>
      </c>
      <c r="D49" s="59">
        <v>170</v>
      </c>
      <c r="E49" s="59">
        <v>705.7</v>
      </c>
      <c r="F49" s="19">
        <f t="shared" si="0"/>
        <v>4.1511764705882355</v>
      </c>
      <c r="G49" s="59">
        <v>780.5</v>
      </c>
      <c r="H49" s="19">
        <f t="shared" si="1"/>
        <v>4.591176470588235</v>
      </c>
      <c r="I49" s="48">
        <v>1077.3</v>
      </c>
      <c r="J49" s="19">
        <f t="shared" si="2"/>
        <v>1.5265693637523026</v>
      </c>
      <c r="K49" s="19">
        <f t="shared" si="3"/>
        <v>1.380269058295964</v>
      </c>
      <c r="L49" s="48">
        <v>495.3</v>
      </c>
      <c r="M49" s="27">
        <f t="shared" si="4"/>
        <v>0.45976051239209137</v>
      </c>
      <c r="N49" s="48">
        <v>524.20000000000005</v>
      </c>
      <c r="O49" s="27">
        <f t="shared" si="5"/>
        <v>1.0583484756713104</v>
      </c>
    </row>
    <row r="50" spans="1:15" ht="18.75" x14ac:dyDescent="0.25">
      <c r="A50" s="16">
        <v>44</v>
      </c>
      <c r="B50" s="51" t="s">
        <v>94</v>
      </c>
      <c r="C50" s="52" t="s">
        <v>95</v>
      </c>
      <c r="D50" s="33"/>
      <c r="E50" s="48"/>
      <c r="F50" s="19"/>
      <c r="G50" s="48"/>
      <c r="H50" s="19"/>
      <c r="I50" s="48"/>
      <c r="J50" s="19"/>
      <c r="K50" s="19"/>
      <c r="L50" s="48"/>
      <c r="M50" s="27"/>
      <c r="N50" s="48"/>
      <c r="O50" s="27"/>
    </row>
    <row r="51" spans="1:15" ht="37.5" x14ac:dyDescent="0.25">
      <c r="A51" s="16">
        <v>45</v>
      </c>
      <c r="B51" s="51" t="s">
        <v>96</v>
      </c>
      <c r="C51" s="52" t="s">
        <v>97</v>
      </c>
      <c r="D51" s="33"/>
      <c r="E51" s="48"/>
      <c r="F51" s="19"/>
      <c r="G51" s="48"/>
      <c r="H51" s="19"/>
      <c r="I51" s="48">
        <v>300</v>
      </c>
      <c r="J51" s="19"/>
      <c r="K51" s="19"/>
      <c r="L51" s="48">
        <v>300</v>
      </c>
      <c r="M51" s="27">
        <f t="shared" si="4"/>
        <v>1</v>
      </c>
      <c r="N51" s="48">
        <v>300</v>
      </c>
      <c r="O51" s="27">
        <f t="shared" si="5"/>
        <v>1</v>
      </c>
    </row>
    <row r="52" spans="1:15" ht="31.5" x14ac:dyDescent="0.25">
      <c r="A52" s="16">
        <v>46</v>
      </c>
      <c r="B52" s="49" t="s">
        <v>98</v>
      </c>
      <c r="C52" s="74" t="s">
        <v>99</v>
      </c>
      <c r="D52" s="42">
        <v>38245.1</v>
      </c>
      <c r="E52" s="50">
        <v>91185.1</v>
      </c>
      <c r="F52" s="19">
        <f t="shared" si="0"/>
        <v>2.3842296137282948</v>
      </c>
      <c r="G52" s="50">
        <v>91185.1</v>
      </c>
      <c r="H52" s="19">
        <f t="shared" si="1"/>
        <v>2.3842296137282948</v>
      </c>
      <c r="I52" s="50">
        <f>I55+I56</f>
        <v>6313.7</v>
      </c>
      <c r="J52" s="19">
        <f t="shared" si="2"/>
        <v>6.9240478981763456E-2</v>
      </c>
      <c r="K52" s="19">
        <f t="shared" si="3"/>
        <v>6.9240478981763456E-2</v>
      </c>
      <c r="L52" s="50">
        <f>L56</f>
        <v>4546.8</v>
      </c>
      <c r="M52" s="27">
        <f t="shared" si="4"/>
        <v>0.72014824904572605</v>
      </c>
      <c r="N52" s="50">
        <f>N56</f>
        <v>4546.8</v>
      </c>
      <c r="O52" s="27">
        <f t="shared" si="5"/>
        <v>1</v>
      </c>
    </row>
    <row r="53" spans="1:15" ht="18.75" x14ac:dyDescent="0.25">
      <c r="A53" s="16">
        <v>47</v>
      </c>
      <c r="B53" s="51" t="s">
        <v>100</v>
      </c>
      <c r="C53" s="52" t="s">
        <v>101</v>
      </c>
      <c r="D53" s="33"/>
      <c r="E53" s="48"/>
      <c r="F53" s="19"/>
      <c r="G53" s="48"/>
      <c r="H53" s="19"/>
      <c r="I53" s="48"/>
      <c r="J53" s="19"/>
      <c r="K53" s="19"/>
      <c r="L53" s="48"/>
      <c r="M53" s="27"/>
      <c r="N53" s="48"/>
      <c r="O53" s="27"/>
    </row>
    <row r="54" spans="1:15" ht="18.75" x14ac:dyDescent="0.25">
      <c r="A54" s="16">
        <v>48</v>
      </c>
      <c r="B54" s="51" t="s">
        <v>102</v>
      </c>
      <c r="C54" s="52" t="s">
        <v>103</v>
      </c>
      <c r="D54" s="59">
        <v>10120</v>
      </c>
      <c r="E54" s="48"/>
      <c r="F54" s="19">
        <f t="shared" si="0"/>
        <v>0</v>
      </c>
      <c r="G54" s="48"/>
      <c r="H54" s="19">
        <f t="shared" si="1"/>
        <v>0</v>
      </c>
      <c r="I54" s="48"/>
      <c r="J54" s="19"/>
      <c r="K54" s="19"/>
      <c r="L54" s="48"/>
      <c r="M54" s="27"/>
      <c r="N54" s="48"/>
      <c r="O54" s="27"/>
    </row>
    <row r="55" spans="1:15" ht="18.75" x14ac:dyDescent="0.25">
      <c r="A55" s="16">
        <v>49</v>
      </c>
      <c r="B55" s="51" t="s">
        <v>104</v>
      </c>
      <c r="C55" s="52" t="s">
        <v>105</v>
      </c>
      <c r="D55" s="59">
        <v>22328.7</v>
      </c>
      <c r="E55" s="59">
        <v>84990.1</v>
      </c>
      <c r="F55" s="19">
        <f t="shared" si="0"/>
        <v>3.8063165343257781</v>
      </c>
      <c r="G55" s="59">
        <v>84990.1</v>
      </c>
      <c r="H55" s="19">
        <f t="shared" si="1"/>
        <v>3.8063165343257781</v>
      </c>
      <c r="I55" s="48">
        <v>1750</v>
      </c>
      <c r="J55" s="19">
        <f t="shared" si="2"/>
        <v>2.0590633497313215E-2</v>
      </c>
      <c r="K55" s="19">
        <f t="shared" si="3"/>
        <v>2.0590633497313215E-2</v>
      </c>
      <c r="L55" s="48"/>
      <c r="M55" s="27">
        <f t="shared" si="4"/>
        <v>0</v>
      </c>
      <c r="N55" s="48"/>
      <c r="O55" s="27"/>
    </row>
    <row r="56" spans="1:15" ht="37.5" x14ac:dyDescent="0.25">
      <c r="A56" s="16">
        <v>50</v>
      </c>
      <c r="B56" s="51" t="s">
        <v>106</v>
      </c>
      <c r="C56" s="52" t="s">
        <v>107</v>
      </c>
      <c r="D56" s="59">
        <v>5796.4</v>
      </c>
      <c r="E56" s="59">
        <v>6195</v>
      </c>
      <c r="F56" s="19">
        <f t="shared" si="0"/>
        <v>1.0687668207853152</v>
      </c>
      <c r="G56" s="59">
        <v>6195</v>
      </c>
      <c r="H56" s="19">
        <f t="shared" si="1"/>
        <v>1.0687668207853152</v>
      </c>
      <c r="I56" s="48">
        <v>4563.7</v>
      </c>
      <c r="J56" s="19">
        <f t="shared" si="2"/>
        <v>0.73667473769168679</v>
      </c>
      <c r="K56" s="19">
        <f t="shared" si="3"/>
        <v>0.73667473769168679</v>
      </c>
      <c r="L56" s="48">
        <v>4546.8</v>
      </c>
      <c r="M56" s="27">
        <f t="shared" si="4"/>
        <v>0.99629686438635323</v>
      </c>
      <c r="N56" s="48">
        <v>4546.8</v>
      </c>
      <c r="O56" s="27">
        <f t="shared" si="5"/>
        <v>1</v>
      </c>
    </row>
    <row r="57" spans="1:15" ht="18.75" x14ac:dyDescent="0.25">
      <c r="A57" s="16">
        <v>51</v>
      </c>
      <c r="B57" s="49" t="s">
        <v>108</v>
      </c>
      <c r="C57" s="74" t="s">
        <v>109</v>
      </c>
      <c r="D57" s="59"/>
      <c r="E57" s="59"/>
      <c r="F57" s="19"/>
      <c r="G57" s="59"/>
      <c r="H57" s="19"/>
      <c r="I57" s="50"/>
      <c r="J57" s="19"/>
      <c r="K57" s="19"/>
      <c r="L57" s="50"/>
      <c r="M57" s="27"/>
      <c r="N57" s="50"/>
      <c r="O57" s="27"/>
    </row>
    <row r="58" spans="1:15" ht="18.75" x14ac:dyDescent="0.25">
      <c r="A58" s="16">
        <v>52</v>
      </c>
      <c r="B58" s="51" t="s">
        <v>110</v>
      </c>
      <c r="C58" s="52" t="s">
        <v>111</v>
      </c>
      <c r="D58" s="33"/>
      <c r="E58" s="48"/>
      <c r="F58" s="19"/>
      <c r="G58" s="48"/>
      <c r="H58" s="19"/>
      <c r="I58" s="48"/>
      <c r="J58" s="19"/>
      <c r="K58" s="19"/>
      <c r="L58" s="48"/>
      <c r="M58" s="27"/>
      <c r="N58" s="48"/>
      <c r="O58" s="27"/>
    </row>
    <row r="59" spans="1:15" ht="37.5" x14ac:dyDescent="0.25">
      <c r="A59" s="16">
        <v>53</v>
      </c>
      <c r="B59" s="51" t="s">
        <v>112</v>
      </c>
      <c r="C59" s="52" t="s">
        <v>113</v>
      </c>
      <c r="D59" s="33"/>
      <c r="E59" s="48"/>
      <c r="F59" s="19"/>
      <c r="G59" s="48"/>
      <c r="H59" s="19"/>
      <c r="I59" s="48"/>
      <c r="J59" s="19"/>
      <c r="K59" s="19"/>
      <c r="L59" s="48"/>
      <c r="M59" s="27"/>
      <c r="N59" s="48"/>
      <c r="O59" s="27"/>
    </row>
    <row r="60" spans="1:15" ht="37.5" x14ac:dyDescent="0.25">
      <c r="A60" s="16">
        <v>54</v>
      </c>
      <c r="B60" s="51" t="s">
        <v>114</v>
      </c>
      <c r="C60" s="52" t="s">
        <v>115</v>
      </c>
      <c r="D60" s="33"/>
      <c r="E60" s="48"/>
      <c r="F60" s="19"/>
      <c r="G60" s="48"/>
      <c r="H60" s="19"/>
      <c r="I60" s="48"/>
      <c r="J60" s="19"/>
      <c r="K60" s="19"/>
      <c r="L60" s="48"/>
      <c r="M60" s="27"/>
      <c r="N60" s="48"/>
      <c r="O60" s="27"/>
    </row>
    <row r="61" spans="1:15" ht="18.75" x14ac:dyDescent="0.25">
      <c r="A61" s="16">
        <v>55</v>
      </c>
      <c r="B61" s="49" t="s">
        <v>116</v>
      </c>
      <c r="C61" s="74" t="s">
        <v>117</v>
      </c>
      <c r="D61" s="42">
        <f>D62+D63+D64+D65+D66</f>
        <v>210453.6</v>
      </c>
      <c r="E61" s="42">
        <f t="shared" ref="E61:I61" si="8">E62+E63+E64+E65+E66</f>
        <v>231645.4</v>
      </c>
      <c r="F61" s="19">
        <f t="shared" si="0"/>
        <v>1.1006958303397993</v>
      </c>
      <c r="G61" s="42">
        <f t="shared" si="8"/>
        <v>234992.9</v>
      </c>
      <c r="H61" s="19">
        <f t="shared" si="1"/>
        <v>1.1166019493132928</v>
      </c>
      <c r="I61" s="42">
        <f t="shared" si="8"/>
        <v>238808.49999999997</v>
      </c>
      <c r="J61" s="19">
        <f t="shared" si="2"/>
        <v>1.0309226947739949</v>
      </c>
      <c r="K61" s="19">
        <f t="shared" si="3"/>
        <v>1.0162370863119694</v>
      </c>
      <c r="L61" s="50">
        <f>L62+L63+L64+L65+L66</f>
        <v>225915.90000000002</v>
      </c>
      <c r="M61" s="27">
        <f t="shared" si="4"/>
        <v>0.94601280942680033</v>
      </c>
      <c r="N61" s="50">
        <f>N62+N63+N64+N65+N66</f>
        <v>240769.70000000004</v>
      </c>
      <c r="O61" s="27">
        <f t="shared" si="5"/>
        <v>1.0657492456263593</v>
      </c>
    </row>
    <row r="62" spans="1:15" ht="18.75" x14ac:dyDescent="0.25">
      <c r="A62" s="16">
        <v>56</v>
      </c>
      <c r="B62" s="51" t="s">
        <v>118</v>
      </c>
      <c r="C62" s="52" t="s">
        <v>119</v>
      </c>
      <c r="D62" s="59">
        <v>90573.3</v>
      </c>
      <c r="E62" s="59">
        <v>99285</v>
      </c>
      <c r="F62" s="19">
        <f t="shared" si="0"/>
        <v>1.0961839747475248</v>
      </c>
      <c r="G62" s="59">
        <v>100819</v>
      </c>
      <c r="H62" s="19">
        <f t="shared" si="1"/>
        <v>1.1131205333139016</v>
      </c>
      <c r="I62" s="48">
        <v>102668</v>
      </c>
      <c r="J62" s="19">
        <f t="shared" si="2"/>
        <v>1.0340736264289672</v>
      </c>
      <c r="K62" s="19">
        <f t="shared" si="3"/>
        <v>1.0183397970620618</v>
      </c>
      <c r="L62" s="48">
        <v>101570.3</v>
      </c>
      <c r="M62" s="27">
        <f t="shared" si="4"/>
        <v>0.98930825573693848</v>
      </c>
      <c r="N62" s="48">
        <v>90548.7</v>
      </c>
      <c r="O62" s="27">
        <f t="shared" si="5"/>
        <v>0.89148796449355761</v>
      </c>
    </row>
    <row r="63" spans="1:15" ht="18.75" x14ac:dyDescent="0.25">
      <c r="A63" s="16">
        <v>57</v>
      </c>
      <c r="B63" s="51" t="s">
        <v>120</v>
      </c>
      <c r="C63" s="52" t="s">
        <v>121</v>
      </c>
      <c r="D63" s="59">
        <v>106495.2</v>
      </c>
      <c r="E63" s="59">
        <v>115131.1</v>
      </c>
      <c r="F63" s="19">
        <f t="shared" si="0"/>
        <v>1.0810919177577958</v>
      </c>
      <c r="G63" s="59">
        <v>117544.4</v>
      </c>
      <c r="H63" s="19">
        <f t="shared" si="1"/>
        <v>1.1037530330005483</v>
      </c>
      <c r="I63" s="48">
        <v>119575.3</v>
      </c>
      <c r="J63" s="19">
        <f t="shared" si="2"/>
        <v>1.0386012120096133</v>
      </c>
      <c r="K63" s="19">
        <f t="shared" si="3"/>
        <v>1.0172777265441826</v>
      </c>
      <c r="L63" s="48">
        <v>106499.1</v>
      </c>
      <c r="M63" s="27">
        <f t="shared" si="4"/>
        <v>0.8906446398211002</v>
      </c>
      <c r="N63" s="48">
        <v>132918.20000000001</v>
      </c>
      <c r="O63" s="27">
        <f t="shared" si="5"/>
        <v>1.2480687630224105</v>
      </c>
    </row>
    <row r="64" spans="1:15" ht="18.75" x14ac:dyDescent="0.25">
      <c r="A64" s="16">
        <v>58</v>
      </c>
      <c r="B64" s="51" t="s">
        <v>122</v>
      </c>
      <c r="C64" s="52" t="s">
        <v>123</v>
      </c>
      <c r="D64" s="33">
        <v>11959.8</v>
      </c>
      <c r="E64" s="59">
        <v>15550.3</v>
      </c>
      <c r="F64" s="19">
        <f t="shared" si="0"/>
        <v>1.3002140504021806</v>
      </c>
      <c r="G64" s="59">
        <v>15050.5</v>
      </c>
      <c r="H64" s="19">
        <f t="shared" si="1"/>
        <v>1.2584240539139451</v>
      </c>
      <c r="I64" s="48">
        <v>14820.3</v>
      </c>
      <c r="J64" s="19">
        <f t="shared" si="2"/>
        <v>0.9530555680597802</v>
      </c>
      <c r="K64" s="19">
        <f t="shared" si="3"/>
        <v>0.98470482708215668</v>
      </c>
      <c r="L64" s="48">
        <v>16146.4</v>
      </c>
      <c r="M64" s="27">
        <f t="shared" si="4"/>
        <v>1.0894786205407447</v>
      </c>
      <c r="N64" s="48">
        <v>15609.7</v>
      </c>
      <c r="O64" s="27">
        <f t="shared" si="5"/>
        <v>0.96676039240945355</v>
      </c>
    </row>
    <row r="65" spans="1:15" ht="18.75" x14ac:dyDescent="0.25">
      <c r="A65" s="16">
        <v>59</v>
      </c>
      <c r="B65" s="51" t="s">
        <v>124</v>
      </c>
      <c r="C65" s="52" t="s">
        <v>125</v>
      </c>
      <c r="D65" s="33">
        <v>456.1</v>
      </c>
      <c r="E65" s="59">
        <v>197</v>
      </c>
      <c r="F65" s="19">
        <f t="shared" si="0"/>
        <v>0.43192282394211795</v>
      </c>
      <c r="G65" s="59">
        <v>97</v>
      </c>
      <c r="H65" s="19">
        <f t="shared" si="1"/>
        <v>0.21267265950449463</v>
      </c>
      <c r="I65" s="48">
        <v>530</v>
      </c>
      <c r="J65" s="19">
        <f t="shared" si="2"/>
        <v>2.6903553299492384</v>
      </c>
      <c r="K65" s="19">
        <f t="shared" si="3"/>
        <v>5.463917525773196</v>
      </c>
      <c r="L65" s="48">
        <v>530</v>
      </c>
      <c r="M65" s="27">
        <f t="shared" si="4"/>
        <v>1</v>
      </c>
      <c r="N65" s="48">
        <v>530</v>
      </c>
      <c r="O65" s="27">
        <f t="shared" si="5"/>
        <v>1</v>
      </c>
    </row>
    <row r="66" spans="1:15" ht="18.75" x14ac:dyDescent="0.25">
      <c r="A66" s="16">
        <v>60</v>
      </c>
      <c r="B66" s="51" t="s">
        <v>126</v>
      </c>
      <c r="C66" s="52" t="s">
        <v>127</v>
      </c>
      <c r="D66" s="33">
        <v>969.2</v>
      </c>
      <c r="E66" s="59">
        <v>1482</v>
      </c>
      <c r="F66" s="19">
        <f t="shared" si="0"/>
        <v>1.5290961617829137</v>
      </c>
      <c r="G66" s="59">
        <v>1482</v>
      </c>
      <c r="H66" s="19">
        <f t="shared" si="1"/>
        <v>1.5290961617829137</v>
      </c>
      <c r="I66" s="48">
        <v>1214.9000000000001</v>
      </c>
      <c r="J66" s="19">
        <f t="shared" si="2"/>
        <v>0.8197705802968962</v>
      </c>
      <c r="K66" s="19">
        <f t="shared" si="3"/>
        <v>0.8197705802968962</v>
      </c>
      <c r="L66" s="48">
        <v>1170.0999999999999</v>
      </c>
      <c r="M66" s="27">
        <f t="shared" si="4"/>
        <v>0.96312453699892986</v>
      </c>
      <c r="N66" s="48">
        <v>1163.0999999999999</v>
      </c>
      <c r="O66" s="27">
        <f t="shared" si="5"/>
        <v>0.99401760533287753</v>
      </c>
    </row>
    <row r="67" spans="1:15" ht="18.75" x14ac:dyDescent="0.25">
      <c r="A67" s="16">
        <v>61</v>
      </c>
      <c r="B67" s="49" t="s">
        <v>128</v>
      </c>
      <c r="C67" s="74" t="s">
        <v>129</v>
      </c>
      <c r="D67" s="42"/>
      <c r="E67" s="59"/>
      <c r="F67" s="19"/>
      <c r="G67" s="59"/>
      <c r="H67" s="19"/>
      <c r="I67" s="50"/>
      <c r="J67" s="19"/>
      <c r="K67" s="19"/>
      <c r="L67" s="50"/>
      <c r="M67" s="27"/>
      <c r="N67" s="50"/>
      <c r="O67" s="27"/>
    </row>
    <row r="68" spans="1:15" ht="18.75" x14ac:dyDescent="0.25">
      <c r="A68" s="16">
        <v>62</v>
      </c>
      <c r="B68" s="51" t="s">
        <v>130</v>
      </c>
      <c r="C68" s="52" t="s">
        <v>131</v>
      </c>
      <c r="D68" s="33"/>
      <c r="E68" s="59"/>
      <c r="F68" s="19"/>
      <c r="G68" s="59"/>
      <c r="H68" s="19"/>
      <c r="I68" s="48"/>
      <c r="J68" s="19"/>
      <c r="K68" s="19"/>
      <c r="L68" s="48"/>
      <c r="M68" s="27"/>
      <c r="N68" s="48"/>
      <c r="O68" s="27"/>
    </row>
    <row r="69" spans="1:15" ht="18.75" x14ac:dyDescent="0.25">
      <c r="A69" s="16">
        <v>63</v>
      </c>
      <c r="B69" s="51" t="s">
        <v>132</v>
      </c>
      <c r="C69" s="52" t="s">
        <v>133</v>
      </c>
      <c r="D69" s="33"/>
      <c r="E69" s="48"/>
      <c r="F69" s="19"/>
      <c r="G69" s="48"/>
      <c r="H69" s="19"/>
      <c r="I69" s="48"/>
      <c r="J69" s="19"/>
      <c r="K69" s="19"/>
      <c r="L69" s="48"/>
      <c r="M69" s="27"/>
      <c r="N69" s="48"/>
      <c r="O69" s="27"/>
    </row>
    <row r="70" spans="1:15" ht="37.5" x14ac:dyDescent="0.25">
      <c r="A70" s="16">
        <v>64</v>
      </c>
      <c r="B70" s="51" t="s">
        <v>134</v>
      </c>
      <c r="C70" s="52" t="s">
        <v>135</v>
      </c>
      <c r="D70" s="33"/>
      <c r="E70" s="48"/>
      <c r="F70" s="19"/>
      <c r="G70" s="48"/>
      <c r="H70" s="19"/>
      <c r="I70" s="48"/>
      <c r="J70" s="19"/>
      <c r="K70" s="19"/>
      <c r="L70" s="48"/>
      <c r="M70" s="27"/>
      <c r="N70" s="48"/>
      <c r="O70" s="27"/>
    </row>
    <row r="71" spans="1:15" s="58" customFormat="1" ht="18.75" x14ac:dyDescent="0.25">
      <c r="A71" s="16"/>
      <c r="B71" s="49" t="s">
        <v>182</v>
      </c>
      <c r="C71" s="74" t="s">
        <v>183</v>
      </c>
      <c r="D71" s="42">
        <v>8.3000000000000007</v>
      </c>
      <c r="E71" s="50"/>
      <c r="F71" s="19">
        <f t="shared" ref="F71:F95" si="9">E71/D71</f>
        <v>0</v>
      </c>
      <c r="G71" s="50"/>
      <c r="H71" s="19">
        <f t="shared" ref="H71:H95" si="10">G71/D71</f>
        <v>0</v>
      </c>
      <c r="I71" s="50">
        <v>45</v>
      </c>
      <c r="J71" s="19"/>
      <c r="K71" s="19"/>
      <c r="L71" s="50"/>
      <c r="M71" s="27">
        <f t="shared" ref="M71:M95" si="11">L71/I71</f>
        <v>0</v>
      </c>
      <c r="N71" s="50"/>
      <c r="O71" s="27"/>
    </row>
    <row r="72" spans="1:15" s="1" customFormat="1" ht="38.25" customHeight="1" x14ac:dyDescent="0.3">
      <c r="A72" s="16"/>
      <c r="B72" s="51" t="s">
        <v>184</v>
      </c>
      <c r="C72" s="57" t="s">
        <v>185</v>
      </c>
      <c r="D72" s="33">
        <v>8.3000000000000007</v>
      </c>
      <c r="E72" s="48"/>
      <c r="F72" s="19">
        <f t="shared" si="9"/>
        <v>0</v>
      </c>
      <c r="G72" s="48"/>
      <c r="H72" s="19">
        <f t="shared" si="10"/>
        <v>0</v>
      </c>
      <c r="I72" s="48">
        <v>45</v>
      </c>
      <c r="J72" s="19"/>
      <c r="K72" s="19"/>
      <c r="L72" s="48"/>
      <c r="M72" s="27">
        <f t="shared" si="11"/>
        <v>0</v>
      </c>
      <c r="N72" s="48"/>
      <c r="O72" s="27"/>
    </row>
    <row r="73" spans="1:15" ht="18.75" x14ac:dyDescent="0.25">
      <c r="A73" s="16">
        <v>65</v>
      </c>
      <c r="B73" s="49" t="s">
        <v>136</v>
      </c>
      <c r="C73" s="74" t="s">
        <v>137</v>
      </c>
      <c r="D73" s="42">
        <v>4670.5</v>
      </c>
      <c r="E73" s="50">
        <v>4797</v>
      </c>
      <c r="F73" s="19">
        <f t="shared" si="9"/>
        <v>1.0270848945509046</v>
      </c>
      <c r="G73" s="50">
        <v>4797</v>
      </c>
      <c r="H73" s="19">
        <f t="shared" si="10"/>
        <v>1.0270848945509046</v>
      </c>
      <c r="I73" s="50">
        <f>I74+I76+I77+I78</f>
        <v>5021.1000000000004</v>
      </c>
      <c r="J73" s="19">
        <f t="shared" ref="J73:J95" si="12">I73/E73</f>
        <v>1.0467166979362101</v>
      </c>
      <c r="K73" s="19">
        <f t="shared" ref="K73:K95" si="13">I73/G73</f>
        <v>1.0467166979362101</v>
      </c>
      <c r="L73" s="50">
        <f>L74+L76+L77+L78</f>
        <v>5249.3</v>
      </c>
      <c r="M73" s="27">
        <f t="shared" si="11"/>
        <v>1.0454482085598773</v>
      </c>
      <c r="N73" s="50">
        <f>N74+N76+N77+N78</f>
        <v>5370.5</v>
      </c>
      <c r="O73" s="27">
        <f t="shared" ref="O73:O95" si="14">N73/L73</f>
        <v>1.0230887927914198</v>
      </c>
    </row>
    <row r="74" spans="1:15" ht="18.75" x14ac:dyDescent="0.25">
      <c r="A74" s="16">
        <v>66</v>
      </c>
      <c r="B74" s="51" t="s">
        <v>138</v>
      </c>
      <c r="C74" s="52" t="s">
        <v>139</v>
      </c>
      <c r="D74" s="59">
        <v>323.7</v>
      </c>
      <c r="E74" s="59">
        <v>359.2</v>
      </c>
      <c r="F74" s="19">
        <f t="shared" si="9"/>
        <v>1.1096694470188446</v>
      </c>
      <c r="G74" s="59">
        <v>359.2</v>
      </c>
      <c r="H74" s="19">
        <f t="shared" si="10"/>
        <v>1.1096694470188446</v>
      </c>
      <c r="I74" s="48">
        <v>385</v>
      </c>
      <c r="J74" s="19">
        <f t="shared" si="12"/>
        <v>1.0718262806236081</v>
      </c>
      <c r="K74" s="19">
        <f t="shared" si="13"/>
        <v>1.0718262806236081</v>
      </c>
      <c r="L74" s="48">
        <v>415.8</v>
      </c>
      <c r="M74" s="27">
        <f t="shared" si="11"/>
        <v>1.08</v>
      </c>
      <c r="N74" s="48">
        <v>449.1</v>
      </c>
      <c r="O74" s="27">
        <f t="shared" si="14"/>
        <v>1.0800865800865802</v>
      </c>
    </row>
    <row r="75" spans="1:15" ht="18.75" x14ac:dyDescent="0.25">
      <c r="A75" s="16">
        <v>67</v>
      </c>
      <c r="B75" s="51" t="s">
        <v>140</v>
      </c>
      <c r="C75" s="52" t="s">
        <v>141</v>
      </c>
      <c r="D75" s="59" t="s">
        <v>181</v>
      </c>
      <c r="E75" s="59" t="s">
        <v>181</v>
      </c>
      <c r="F75" s="19"/>
      <c r="G75" s="59" t="s">
        <v>181</v>
      </c>
      <c r="H75" s="19"/>
      <c r="I75" s="48"/>
      <c r="J75" s="19"/>
      <c r="K75" s="19"/>
      <c r="L75" s="48"/>
      <c r="M75" s="27"/>
      <c r="N75" s="48"/>
      <c r="O75" s="27"/>
    </row>
    <row r="76" spans="1:15" ht="18.75" x14ac:dyDescent="0.25">
      <c r="A76" s="16">
        <v>68</v>
      </c>
      <c r="B76" s="51" t="s">
        <v>142</v>
      </c>
      <c r="C76" s="52" t="s">
        <v>143</v>
      </c>
      <c r="D76" s="59">
        <v>606.4</v>
      </c>
      <c r="E76" s="59">
        <v>307.8</v>
      </c>
      <c r="F76" s="19">
        <f t="shared" si="9"/>
        <v>0.50758575197889189</v>
      </c>
      <c r="G76" s="59">
        <v>307.8</v>
      </c>
      <c r="H76" s="19">
        <f t="shared" si="10"/>
        <v>0.50758575197889189</v>
      </c>
      <c r="I76" s="48">
        <v>650</v>
      </c>
      <c r="J76" s="19">
        <f t="shared" si="12"/>
        <v>2.111760883690708</v>
      </c>
      <c r="K76" s="19">
        <f t="shared" si="13"/>
        <v>2.111760883690708</v>
      </c>
      <c r="L76" s="48">
        <v>700</v>
      </c>
      <c r="M76" s="27">
        <f t="shared" si="11"/>
        <v>1.0769230769230769</v>
      </c>
      <c r="N76" s="48">
        <v>650</v>
      </c>
      <c r="O76" s="27">
        <f t="shared" si="14"/>
        <v>0.9285714285714286</v>
      </c>
    </row>
    <row r="77" spans="1:15" ht="18.75" x14ac:dyDescent="0.25">
      <c r="A77" s="16">
        <v>69</v>
      </c>
      <c r="B77" s="51" t="s">
        <v>144</v>
      </c>
      <c r="C77" s="52" t="s">
        <v>145</v>
      </c>
      <c r="D77" s="59">
        <v>3159.1</v>
      </c>
      <c r="E77" s="59">
        <v>3510</v>
      </c>
      <c r="F77" s="19">
        <f t="shared" si="9"/>
        <v>1.1110759393498149</v>
      </c>
      <c r="G77" s="59">
        <v>3510</v>
      </c>
      <c r="H77" s="19">
        <f t="shared" si="10"/>
        <v>1.1110759393498149</v>
      </c>
      <c r="I77" s="48">
        <v>3866.1</v>
      </c>
      <c r="J77" s="19">
        <f t="shared" si="12"/>
        <v>1.1014529914529914</v>
      </c>
      <c r="K77" s="19">
        <f t="shared" si="13"/>
        <v>1.1014529914529914</v>
      </c>
      <c r="L77" s="48">
        <v>3933.5</v>
      </c>
      <c r="M77" s="27">
        <f t="shared" si="11"/>
        <v>1.0174335894053439</v>
      </c>
      <c r="N77" s="48">
        <v>4071.4</v>
      </c>
      <c r="O77" s="27">
        <f t="shared" si="14"/>
        <v>1.0350578365323504</v>
      </c>
    </row>
    <row r="78" spans="1:15" ht="37.5" x14ac:dyDescent="0.25">
      <c r="A78" s="16">
        <v>70</v>
      </c>
      <c r="B78" s="51" t="s">
        <v>146</v>
      </c>
      <c r="C78" s="52" t="s">
        <v>147</v>
      </c>
      <c r="D78" s="59">
        <v>581.29999999999995</v>
      </c>
      <c r="E78" s="59">
        <v>620</v>
      </c>
      <c r="F78" s="19">
        <f t="shared" si="9"/>
        <v>1.0665749182865991</v>
      </c>
      <c r="G78" s="59">
        <v>620</v>
      </c>
      <c r="H78" s="19">
        <f t="shared" si="10"/>
        <v>1.0665749182865991</v>
      </c>
      <c r="I78" s="48">
        <v>120</v>
      </c>
      <c r="J78" s="19">
        <f t="shared" si="12"/>
        <v>0.19354838709677419</v>
      </c>
      <c r="K78" s="19">
        <f t="shared" si="13"/>
        <v>0.19354838709677419</v>
      </c>
      <c r="L78" s="48">
        <v>200</v>
      </c>
      <c r="M78" s="27">
        <f t="shared" si="11"/>
        <v>1.6666666666666667</v>
      </c>
      <c r="N78" s="48">
        <v>200</v>
      </c>
      <c r="O78" s="27">
        <f t="shared" si="14"/>
        <v>1</v>
      </c>
    </row>
    <row r="79" spans="1:15" ht="18.75" x14ac:dyDescent="0.25">
      <c r="A79" s="16">
        <v>71</v>
      </c>
      <c r="B79" s="49" t="s">
        <v>148</v>
      </c>
      <c r="C79" s="74" t="s">
        <v>149</v>
      </c>
      <c r="D79" s="42">
        <v>530</v>
      </c>
      <c r="E79" s="50">
        <v>510</v>
      </c>
      <c r="F79" s="19">
        <f t="shared" si="9"/>
        <v>0.96226415094339623</v>
      </c>
      <c r="G79" s="50">
        <v>610</v>
      </c>
      <c r="H79" s="19">
        <f t="shared" si="10"/>
        <v>1.1509433962264151</v>
      </c>
      <c r="I79" s="50">
        <v>625</v>
      </c>
      <c r="J79" s="19">
        <f t="shared" si="12"/>
        <v>1.2254901960784315</v>
      </c>
      <c r="K79" s="19">
        <f t="shared" si="13"/>
        <v>1.0245901639344261</v>
      </c>
      <c r="L79" s="50">
        <v>0</v>
      </c>
      <c r="M79" s="27">
        <f t="shared" si="11"/>
        <v>0</v>
      </c>
      <c r="N79" s="50">
        <v>0</v>
      </c>
      <c r="O79" s="27"/>
    </row>
    <row r="80" spans="1:15" ht="18.75" x14ac:dyDescent="0.25">
      <c r="A80" s="16">
        <v>72</v>
      </c>
      <c r="B80" s="51" t="s">
        <v>150</v>
      </c>
      <c r="C80" s="52" t="s">
        <v>151</v>
      </c>
      <c r="D80" s="59"/>
      <c r="E80" s="48"/>
      <c r="F80" s="19"/>
      <c r="G80" s="48"/>
      <c r="H80" s="19"/>
      <c r="I80" s="48"/>
      <c r="J80" s="19"/>
      <c r="K80" s="19"/>
      <c r="L80" s="48"/>
      <c r="M80" s="27"/>
      <c r="N80" s="48"/>
      <c r="O80" s="27"/>
    </row>
    <row r="81" spans="1:15" ht="18.75" x14ac:dyDescent="0.25">
      <c r="A81" s="16">
        <v>73</v>
      </c>
      <c r="B81" s="51" t="s">
        <v>152</v>
      </c>
      <c r="C81" s="52" t="s">
        <v>153</v>
      </c>
      <c r="D81" s="59"/>
      <c r="E81" s="48"/>
      <c r="F81" s="19"/>
      <c r="G81" s="48"/>
      <c r="H81" s="19"/>
      <c r="I81" s="48"/>
      <c r="J81" s="19"/>
      <c r="K81" s="19"/>
      <c r="L81" s="48"/>
      <c r="M81" s="27"/>
      <c r="N81" s="48"/>
      <c r="O81" s="27"/>
    </row>
    <row r="82" spans="1:15" ht="37.5" x14ac:dyDescent="0.25">
      <c r="A82" s="16">
        <v>74</v>
      </c>
      <c r="B82" s="51" t="s">
        <v>154</v>
      </c>
      <c r="C82" s="52" t="s">
        <v>155</v>
      </c>
      <c r="D82" s="59">
        <v>530</v>
      </c>
      <c r="E82" s="48">
        <v>510</v>
      </c>
      <c r="F82" s="19">
        <f t="shared" si="9"/>
        <v>0.96226415094339623</v>
      </c>
      <c r="G82" s="48">
        <v>610</v>
      </c>
      <c r="H82" s="19">
        <f t="shared" si="10"/>
        <v>1.1509433962264151</v>
      </c>
      <c r="I82" s="48">
        <v>625</v>
      </c>
      <c r="J82" s="19">
        <f t="shared" si="12"/>
        <v>1.2254901960784315</v>
      </c>
      <c r="K82" s="19">
        <f t="shared" si="13"/>
        <v>1.0245901639344261</v>
      </c>
      <c r="L82" s="48"/>
      <c r="M82" s="27"/>
      <c r="N82" s="48"/>
      <c r="O82" s="27"/>
    </row>
    <row r="83" spans="1:15" ht="18.75" x14ac:dyDescent="0.25">
      <c r="A83" s="16">
        <v>75</v>
      </c>
      <c r="B83" s="49" t="s">
        <v>156</v>
      </c>
      <c r="C83" s="74" t="s">
        <v>157</v>
      </c>
      <c r="D83" s="59"/>
      <c r="E83" s="50"/>
      <c r="F83" s="19"/>
      <c r="G83" s="50"/>
      <c r="H83" s="19"/>
      <c r="I83" s="50"/>
      <c r="J83" s="19"/>
      <c r="K83" s="19"/>
      <c r="L83" s="50"/>
      <c r="M83" s="27"/>
      <c r="N83" s="50"/>
      <c r="O83" s="27"/>
    </row>
    <row r="84" spans="1:15" ht="18.75" x14ac:dyDescent="0.25">
      <c r="A84" s="16">
        <v>76</v>
      </c>
      <c r="B84" s="51" t="s">
        <v>158</v>
      </c>
      <c r="C84" s="52" t="s">
        <v>159</v>
      </c>
      <c r="D84" s="59"/>
      <c r="E84" s="48"/>
      <c r="F84" s="19"/>
      <c r="G84" s="48"/>
      <c r="H84" s="19"/>
      <c r="I84" s="48"/>
      <c r="J84" s="19"/>
      <c r="K84" s="19"/>
      <c r="L84" s="48"/>
      <c r="M84" s="27"/>
      <c r="N84" s="48"/>
      <c r="O84" s="27"/>
    </row>
    <row r="85" spans="1:15" ht="18.75" x14ac:dyDescent="0.25">
      <c r="A85" s="16">
        <v>77</v>
      </c>
      <c r="B85" s="51" t="s">
        <v>160</v>
      </c>
      <c r="C85" s="52" t="s">
        <v>161</v>
      </c>
      <c r="D85" s="33"/>
      <c r="E85" s="48"/>
      <c r="F85" s="19"/>
      <c r="G85" s="48"/>
      <c r="H85" s="19"/>
      <c r="I85" s="48"/>
      <c r="J85" s="19"/>
      <c r="K85" s="19"/>
      <c r="L85" s="48"/>
      <c r="M85" s="27"/>
      <c r="N85" s="48"/>
      <c r="O85" s="27"/>
    </row>
    <row r="86" spans="1:15" ht="37.5" x14ac:dyDescent="0.25">
      <c r="A86" s="16">
        <v>78</v>
      </c>
      <c r="B86" s="51" t="s">
        <v>162</v>
      </c>
      <c r="C86" s="52" t="s">
        <v>163</v>
      </c>
      <c r="D86" s="33"/>
      <c r="E86" s="48"/>
      <c r="F86" s="19"/>
      <c r="G86" s="48"/>
      <c r="H86" s="19"/>
      <c r="I86" s="48"/>
      <c r="J86" s="19"/>
      <c r="K86" s="19"/>
      <c r="L86" s="48"/>
      <c r="M86" s="27"/>
      <c r="N86" s="48"/>
      <c r="O86" s="27"/>
    </row>
    <row r="87" spans="1:15" ht="31.5" x14ac:dyDescent="0.25">
      <c r="A87" s="16">
        <v>79</v>
      </c>
      <c r="B87" s="49" t="s">
        <v>164</v>
      </c>
      <c r="C87" s="74" t="s">
        <v>165</v>
      </c>
      <c r="D87" s="42"/>
      <c r="E87" s="50"/>
      <c r="F87" s="19"/>
      <c r="G87" s="50"/>
      <c r="H87" s="19"/>
      <c r="I87" s="50"/>
      <c r="J87" s="19"/>
      <c r="K87" s="19"/>
      <c r="L87" s="50"/>
      <c r="M87" s="27"/>
      <c r="N87" s="50"/>
      <c r="O87" s="27"/>
    </row>
    <row r="88" spans="1:15" ht="37.5" x14ac:dyDescent="0.25">
      <c r="A88" s="16">
        <v>80</v>
      </c>
      <c r="B88" s="51" t="s">
        <v>166</v>
      </c>
      <c r="C88" s="52" t="s">
        <v>167</v>
      </c>
      <c r="D88" s="33"/>
      <c r="E88" s="48"/>
      <c r="F88" s="19"/>
      <c r="G88" s="48"/>
      <c r="H88" s="19"/>
      <c r="I88" s="48"/>
      <c r="J88" s="19"/>
      <c r="K88" s="19"/>
      <c r="L88" s="48"/>
      <c r="M88" s="27"/>
      <c r="N88" s="48"/>
      <c r="O88" s="27"/>
    </row>
    <row r="89" spans="1:15" ht="37.5" x14ac:dyDescent="0.25">
      <c r="A89" s="16">
        <v>81</v>
      </c>
      <c r="B89" s="51" t="s">
        <v>168</v>
      </c>
      <c r="C89" s="52" t="s">
        <v>169</v>
      </c>
      <c r="D89" s="33"/>
      <c r="E89" s="48"/>
      <c r="F89" s="19"/>
      <c r="G89" s="48"/>
      <c r="H89" s="19"/>
      <c r="I89" s="48"/>
      <c r="J89" s="19"/>
      <c r="K89" s="19"/>
      <c r="L89" s="48"/>
      <c r="M89" s="27"/>
      <c r="N89" s="48"/>
      <c r="O89" s="27"/>
    </row>
    <row r="90" spans="1:15" ht="63" x14ac:dyDescent="0.25">
      <c r="A90" s="16">
        <v>82</v>
      </c>
      <c r="B90" s="49" t="s">
        <v>170</v>
      </c>
      <c r="C90" s="74" t="s">
        <v>171</v>
      </c>
      <c r="D90" s="42"/>
      <c r="E90" s="50"/>
      <c r="F90" s="19"/>
      <c r="G90" s="50"/>
      <c r="H90" s="19"/>
      <c r="I90" s="50"/>
      <c r="J90" s="19"/>
      <c r="K90" s="19"/>
      <c r="L90" s="50"/>
      <c r="M90" s="27"/>
      <c r="N90" s="50"/>
      <c r="O90" s="27"/>
    </row>
    <row r="91" spans="1:15" ht="75" x14ac:dyDescent="0.25">
      <c r="A91" s="16">
        <v>83</v>
      </c>
      <c r="B91" s="51" t="s">
        <v>172</v>
      </c>
      <c r="C91" s="52" t="s">
        <v>173</v>
      </c>
      <c r="D91" s="33"/>
      <c r="E91" s="48"/>
      <c r="F91" s="19"/>
      <c r="G91" s="48"/>
      <c r="H91" s="19"/>
      <c r="I91" s="48"/>
      <c r="J91" s="19"/>
      <c r="K91" s="19"/>
      <c r="L91" s="48"/>
      <c r="M91" s="27"/>
      <c r="N91" s="48"/>
      <c r="O91" s="27"/>
    </row>
    <row r="92" spans="1:15" ht="18.75" x14ac:dyDescent="0.25">
      <c r="A92" s="16">
        <v>84</v>
      </c>
      <c r="B92" s="51" t="s">
        <v>174</v>
      </c>
      <c r="C92" s="52" t="s">
        <v>175</v>
      </c>
      <c r="D92" s="33"/>
      <c r="E92" s="48"/>
      <c r="F92" s="19"/>
      <c r="G92" s="48"/>
      <c r="H92" s="19"/>
      <c r="I92" s="48"/>
      <c r="J92" s="19"/>
      <c r="K92" s="19"/>
      <c r="L92" s="48"/>
      <c r="M92" s="27"/>
      <c r="N92" s="48"/>
      <c r="O92" s="27"/>
    </row>
    <row r="93" spans="1:15" ht="37.5" x14ac:dyDescent="0.25">
      <c r="A93" s="16">
        <v>85</v>
      </c>
      <c r="B93" s="51" t="s">
        <v>176</v>
      </c>
      <c r="C93" s="52" t="s">
        <v>177</v>
      </c>
      <c r="D93" s="33"/>
      <c r="E93" s="48"/>
      <c r="F93" s="19"/>
      <c r="G93" s="48"/>
      <c r="H93" s="19"/>
      <c r="I93" s="48"/>
      <c r="J93" s="19"/>
      <c r="K93" s="19"/>
      <c r="L93" s="48"/>
      <c r="M93" s="27"/>
      <c r="N93" s="48"/>
      <c r="O93" s="27"/>
    </row>
    <row r="94" spans="1:15" ht="18.75" x14ac:dyDescent="0.25">
      <c r="A94" s="16">
        <v>86</v>
      </c>
      <c r="B94" s="54"/>
      <c r="C94" s="52" t="s">
        <v>51</v>
      </c>
      <c r="D94" s="33"/>
      <c r="E94" s="33"/>
      <c r="F94" s="19"/>
      <c r="G94" s="33"/>
      <c r="H94" s="19"/>
      <c r="I94" s="33"/>
      <c r="J94" s="19"/>
      <c r="K94" s="19"/>
      <c r="L94" s="33"/>
      <c r="M94" s="27"/>
      <c r="N94" s="33"/>
      <c r="O94" s="27"/>
    </row>
    <row r="95" spans="1:15" s="62" customFormat="1" ht="18.75" x14ac:dyDescent="0.25">
      <c r="A95" s="66">
        <v>87</v>
      </c>
      <c r="B95" s="60"/>
      <c r="C95" s="44" t="s">
        <v>178</v>
      </c>
      <c r="D95" s="61">
        <f>D29+D38+D40+D44+D52+D57+D61+D67+D71+D73+D79</f>
        <v>293726.8</v>
      </c>
      <c r="E95" s="61">
        <f>E29+E38+E40+E44+E52+E57+E61+E67+E71+E73+E79</f>
        <v>376827.6</v>
      </c>
      <c r="F95" s="67">
        <f t="shared" si="9"/>
        <v>1.282918684982099</v>
      </c>
      <c r="G95" s="61">
        <f t="shared" ref="G95:N95" si="15">G29+G38+G40+G44+G52+G57+G61+G67+G71+G73+G79</f>
        <v>371666.4</v>
      </c>
      <c r="H95" s="67">
        <f t="shared" si="10"/>
        <v>1.2653472546597724</v>
      </c>
      <c r="I95" s="61">
        <f t="shared" si="15"/>
        <v>318748.99999999994</v>
      </c>
      <c r="J95" s="67">
        <f t="shared" si="12"/>
        <v>0.84587487753020207</v>
      </c>
      <c r="K95" s="67">
        <f t="shared" si="13"/>
        <v>0.85762124313631771</v>
      </c>
      <c r="L95" s="61">
        <f t="shared" si="15"/>
        <v>301400</v>
      </c>
      <c r="M95" s="68">
        <f t="shared" si="11"/>
        <v>0.94557159395009882</v>
      </c>
      <c r="N95" s="61">
        <f t="shared" si="15"/>
        <v>315100</v>
      </c>
      <c r="O95" s="68">
        <f t="shared" si="14"/>
        <v>1.0454545454545454</v>
      </c>
    </row>
    <row r="96" spans="1:15" x14ac:dyDescent="0.25">
      <c r="A96" s="6"/>
      <c r="B96" s="5"/>
      <c r="C96" s="8"/>
      <c r="D96" s="11"/>
      <c r="E96" s="11"/>
      <c r="F96" s="7"/>
      <c r="G96" s="11"/>
      <c r="H96" s="7"/>
      <c r="I96" s="11"/>
      <c r="J96" s="7"/>
      <c r="K96" s="7"/>
      <c r="L96" s="11"/>
      <c r="M96" s="7"/>
      <c r="N96" s="11"/>
      <c r="O96" s="7"/>
    </row>
    <row r="97" spans="1:15" x14ac:dyDescent="0.25">
      <c r="A97" s="6"/>
      <c r="B97" s="5"/>
      <c r="C97" s="8"/>
      <c r="D97" s="8"/>
      <c r="E97" s="6"/>
      <c r="F97" s="7"/>
      <c r="G97" s="6"/>
      <c r="H97" s="7"/>
      <c r="I97" s="6"/>
      <c r="J97" s="7"/>
      <c r="K97" s="7"/>
      <c r="L97" s="11"/>
      <c r="M97" s="7"/>
      <c r="N97" s="11"/>
      <c r="O97" s="7"/>
    </row>
    <row r="98" spans="1:15" x14ac:dyDescent="0.25">
      <c r="A98" s="6"/>
      <c r="B98" s="5"/>
      <c r="C98" s="8"/>
      <c r="D98" s="11"/>
      <c r="E98" s="11"/>
      <c r="F98" s="7"/>
      <c r="G98" s="11"/>
      <c r="H98" s="7"/>
      <c r="I98" s="11"/>
      <c r="J98" s="7"/>
      <c r="K98" s="7"/>
      <c r="L98" s="11"/>
      <c r="M98" s="7"/>
      <c r="N98" s="11"/>
      <c r="O98" s="7"/>
    </row>
    <row r="99" spans="1:15" x14ac:dyDescent="0.25">
      <c r="A99" s="9"/>
      <c r="B99" s="5"/>
      <c r="C99" s="8"/>
      <c r="D99" s="8"/>
      <c r="E99" s="9"/>
      <c r="F99" s="10"/>
      <c r="G99" s="9"/>
      <c r="H99" s="10"/>
      <c r="I99" s="11"/>
      <c r="J99" s="10"/>
      <c r="K99" s="10"/>
      <c r="L99" s="11"/>
      <c r="M99" s="10"/>
      <c r="N99" s="11"/>
      <c r="O99" s="10"/>
    </row>
    <row r="101" spans="1:15" x14ac:dyDescent="0.25">
      <c r="G101" s="12"/>
    </row>
  </sheetData>
  <mergeCells count="4">
    <mergeCell ref="A3:A4"/>
    <mergeCell ref="E2:F2"/>
    <mergeCell ref="A1:M1"/>
    <mergeCell ref="N1:O1"/>
  </mergeCells>
  <pageMargins left="0" right="0" top="0.94488188976377963" bottom="0" header="0.51181102362204722" footer="0"/>
  <pageSetup paperSize="9" scale="50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2023-11-09T03:28:29Z</cp:lastPrinted>
  <dcterms:created xsi:type="dcterms:W3CDTF">2023-10-23T00:49:21Z</dcterms:created>
  <dcterms:modified xsi:type="dcterms:W3CDTF">2023-11-09T03:28:46Z</dcterms:modified>
</cp:coreProperties>
</file>