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-PC\FinWork\бюджет 2024\на думу\"/>
    </mc:Choice>
  </mc:AlternateContent>
  <bookViews>
    <workbookView xWindow="0" yWindow="0" windowWidth="21570" windowHeight="805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1" i="1" l="1"/>
  <c r="Q22" i="1"/>
  <c r="Q23" i="1"/>
  <c r="Q24" i="1"/>
  <c r="Q26" i="1"/>
  <c r="Q29" i="1"/>
  <c r="Q30" i="1"/>
  <c r="Q31" i="1"/>
  <c r="Q32" i="1"/>
  <c r="O21" i="1"/>
  <c r="O22" i="1"/>
  <c r="O23" i="1"/>
  <c r="O24" i="1"/>
  <c r="O26" i="1"/>
  <c r="O29" i="1"/>
  <c r="O30" i="1"/>
  <c r="O31" i="1"/>
  <c r="O32" i="1"/>
  <c r="L8" i="1"/>
  <c r="L9" i="1"/>
  <c r="L10" i="1"/>
  <c r="L13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H11" i="1"/>
  <c r="H12" i="1"/>
  <c r="F11" i="1"/>
  <c r="F12" i="1"/>
  <c r="D6" i="1"/>
  <c r="K8" i="1"/>
  <c r="K9" i="1"/>
  <c r="K10" i="1"/>
  <c r="K13" i="1"/>
  <c r="K19" i="1"/>
  <c r="K20" i="1"/>
  <c r="K24" i="1"/>
  <c r="K25" i="1"/>
  <c r="K26" i="1"/>
  <c r="K27" i="1"/>
  <c r="K28" i="1"/>
  <c r="K29" i="1"/>
  <c r="K30" i="1"/>
  <c r="K31" i="1"/>
  <c r="K32" i="1"/>
  <c r="H24" i="1"/>
  <c r="H25" i="1"/>
  <c r="H26" i="1"/>
  <c r="H27" i="1"/>
  <c r="H29" i="1"/>
  <c r="H30" i="1"/>
  <c r="H31" i="1"/>
  <c r="H32" i="1"/>
  <c r="H8" i="1"/>
  <c r="H9" i="1"/>
  <c r="H10" i="1"/>
  <c r="H13" i="1"/>
  <c r="H19" i="1"/>
  <c r="H20" i="1"/>
  <c r="F24" i="1"/>
  <c r="F25" i="1"/>
  <c r="F26" i="1"/>
  <c r="F27" i="1"/>
  <c r="F29" i="1"/>
  <c r="F30" i="1"/>
  <c r="F31" i="1"/>
  <c r="F32" i="1"/>
  <c r="F20" i="1"/>
  <c r="F19" i="1"/>
  <c r="F8" i="1"/>
  <c r="F9" i="1"/>
  <c r="F10" i="1"/>
  <c r="F13" i="1"/>
  <c r="D23" i="1"/>
  <c r="D22" i="1" s="1"/>
  <c r="H22" i="1" s="1"/>
  <c r="E23" i="1"/>
  <c r="E21" i="1" s="1"/>
  <c r="E5" i="1" s="1"/>
  <c r="G22" i="1"/>
  <c r="E22" i="1"/>
  <c r="F22" i="1" s="1"/>
  <c r="E6" i="1"/>
  <c r="P23" i="1"/>
  <c r="P22" i="1" s="1"/>
  <c r="N23" i="1"/>
  <c r="N22" i="1" s="1"/>
  <c r="J23" i="1"/>
  <c r="K23" i="1" s="1"/>
  <c r="G21" i="1"/>
  <c r="G6" i="1"/>
  <c r="G5" i="1" s="1"/>
  <c r="P21" i="1" l="1"/>
  <c r="F6" i="1"/>
  <c r="J22" i="1"/>
  <c r="K22" i="1" s="1"/>
  <c r="F23" i="1"/>
  <c r="J21" i="1"/>
  <c r="K21" i="1" s="1"/>
  <c r="N21" i="1"/>
  <c r="H23" i="1"/>
  <c r="H6" i="1"/>
  <c r="D21" i="1"/>
  <c r="F21" i="1" s="1"/>
  <c r="O8" i="1"/>
  <c r="O9" i="1"/>
  <c r="O10" i="1"/>
  <c r="O13" i="1"/>
  <c r="O19" i="1"/>
  <c r="O20" i="1"/>
  <c r="Q8" i="1"/>
  <c r="Q9" i="1"/>
  <c r="Q10" i="1"/>
  <c r="Q13" i="1"/>
  <c r="Q19" i="1"/>
  <c r="Q20" i="1"/>
  <c r="P6" i="1"/>
  <c r="P5" i="1" s="1"/>
  <c r="N6" i="1"/>
  <c r="J6" i="1"/>
  <c r="L6" i="1" s="1"/>
  <c r="O6" i="1" l="1"/>
  <c r="N5" i="1"/>
  <c r="Q5" i="1" s="1"/>
  <c r="Q6" i="1"/>
  <c r="K6" i="1"/>
  <c r="J5" i="1"/>
  <c r="D5" i="1"/>
  <c r="H21" i="1"/>
  <c r="F5" i="1"/>
  <c r="H5" i="1"/>
  <c r="K5" i="1" l="1"/>
  <c r="O5" i="1"/>
  <c r="L5" i="1"/>
</calcChain>
</file>

<file path=xl/sharedStrings.xml><?xml version="1.0" encoding="utf-8"?>
<sst xmlns="http://schemas.openxmlformats.org/spreadsheetml/2006/main" count="63" uniqueCount="62">
  <si>
    <t>Приложение 1</t>
  </si>
  <si>
    <t xml:space="preserve">наименование субъекта РФ </t>
  </si>
  <si>
    <t>тыс. рублей</t>
  </si>
  <si>
    <t>№ п/п</t>
  </si>
  <si>
    <t xml:space="preserve">Код </t>
  </si>
  <si>
    <t>Наименование доходов</t>
  </si>
  <si>
    <t>Исполнение  2022 г.</t>
  </si>
  <si>
    <t>Уточненный на 01.10.2023 г.</t>
  </si>
  <si>
    <t>Темп роста
 2023 к 2022 г.,%</t>
  </si>
  <si>
    <t>Оценка исполнения  2023 г.</t>
  </si>
  <si>
    <t>темп роста оценка 2023г. к 2022 г. %</t>
  </si>
  <si>
    <t>Примечания*</t>
  </si>
  <si>
    <t>Параметры бюджета  
на 2024 г.</t>
  </si>
  <si>
    <t>Темп роста  2024 г. к уточненному  2023 г., %</t>
  </si>
  <si>
    <t xml:space="preserve">Темп роста  2024 г. к оценке 2023 г.,% </t>
  </si>
  <si>
    <t>Параметры бюджета 
на 2025 г.</t>
  </si>
  <si>
    <t xml:space="preserve">Темп роста 2025 г. к 2024 г.,% </t>
  </si>
  <si>
    <t>Параметры бюджета 
на 2026 год</t>
  </si>
  <si>
    <t xml:space="preserve">Темп роста  2026 г. к  2025 г.,% </t>
  </si>
  <si>
    <t>5=4/3*100</t>
  </si>
  <si>
    <t>7=6/3*100</t>
  </si>
  <si>
    <t>10=9/4*100</t>
  </si>
  <si>
    <t>11=9/6*100</t>
  </si>
  <si>
    <t>14=13/9*100</t>
  </si>
  <si>
    <t>16=15/13*100</t>
  </si>
  <si>
    <t>ИТОГО ДОХОДОВ</t>
  </si>
  <si>
    <t>НАЛОГОВЫЕ И НЕНАЛОГОВЫЕ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</si>
  <si>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</si>
  <si>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</si>
  <si>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РФ,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</si>
  <si>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</si>
  <si>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</si>
  <si>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</si>
  <si>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</si>
  <si>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Налог на имущество организаций</t>
  </si>
  <si>
    <t>Транспортный налог</t>
  </si>
  <si>
    <t>Земельный налог</t>
  </si>
  <si>
    <t>Налог на добычу полезных ископаемых</t>
  </si>
  <si>
    <t>Регулярные платежи за добычу полезных ископаемых (роялти) при выполнении соглашений о разделе продукции</t>
  </si>
  <si>
    <t>ГОСУДАРСТВЕННАЯ ПОШЛИНА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</si>
  <si>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</si>
  <si>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</si>
  <si>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</si>
  <si>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на выравнивание бюджетной обеспеченности</t>
  </si>
  <si>
    <t xml:space="preserve">на поддержку мер по обеспечению сбалансированности бюджетов </t>
  </si>
  <si>
    <t xml:space="preserve"> связанные с особым режимом безопасного функционирования закрытых административно-территориальных образований, городским округам</t>
  </si>
  <si>
    <t>за достижение показателей деятельности органов исполнительной власти субъектов</t>
  </si>
  <si>
    <t>на расходные обязательства местного бюджета</t>
  </si>
  <si>
    <t>субсидия на заработную плату</t>
  </si>
  <si>
    <t>Иные межбюджетные трансферты</t>
  </si>
  <si>
    <t>Прочие безвозмездные поступления от других бюджетов бюджетной системы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</si>
  <si>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</si>
  <si>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</si>
  <si>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ПРОЧИЕ БЕЗВОЗМЕЗДНЫЕ ПОСТУПЛЕНИЯ</t>
  </si>
  <si>
    <t>* Примечания указываются в случае наличия отклонения ожидаемой оценки от уточненного плана на 2023 год, при значительных отклонениях соответствующего года от предыдущего</t>
  </si>
  <si>
    <t xml:space="preserve">Параметры бюджета муниципального образования ___городской округ ЗАТО п.Горный_______ по видам доходов </t>
  </si>
  <si>
    <t>по форме 5-МН</t>
  </si>
  <si>
    <t>Налог, взимаемый в связи с применением патентной системы налогообложения в 2022 году составил 827,тыс.руб., ожидаемая оценка в 2023 году 400 тыс.руб., в 2024 176 тыс.руб.</t>
  </si>
  <si>
    <t>в связи с повышением заработной платы работникам бюдджетной сферы Закон Забайкальского каря 2222-ЗЗК от 29.06.2023, увеличением доп.норматива  отчислений от НДФЛ с 11,8 пр до 19,9пр</t>
  </si>
  <si>
    <t>Дотации бюджетам бюджетной системы РФ, в том числе:</t>
  </si>
  <si>
    <t>Субсидии бюджетам бюджетной системы РФ (межбюджетные субсидии)</t>
  </si>
  <si>
    <t>Субвенции бюджетам бюджетной системы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</si>
</sst>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165" fontId="3" fillId="0" borderId="3" xfId="1" applyNumberFormat="1" applyFont="1" applyFill="1" applyBorder="1" applyAlignment="1" applyProtection="1">
      <alignment horizontal="right" vertical="center" wrapText="1"/>
      <protection locked="0"/>
    </xf>
    <xf numFmtId="164" fontId="3" fillId="0" borderId="3" xfId="1" applyNumberFormat="1" applyFont="1" applyFill="1" applyBorder="1" applyAlignment="1" applyProtection="1">
      <alignment horizontal="right" vertical="center" wrapText="1"/>
      <protection locked="0"/>
    </xf>
    <xf numFmtId="165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2" xfId="1" applyNumberFormat="1" applyFont="1" applyFill="1" applyBorder="1" applyAlignment="1" applyProtection="1">
      <alignment horizontal="right" vertical="center" wrapText="1"/>
      <protection locked="0"/>
    </xf>
    <xf numFmtId="164" fontId="3" fillId="0" borderId="2" xfId="1" applyNumberFormat="1" applyFont="1" applyFill="1" applyBorder="1" applyAlignment="1" applyProtection="1">
      <alignment horizontal="right" vertical="center" wrapText="1"/>
      <protection locked="0"/>
    </xf>
    <xf numFmtId="10" fontId="7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65" fontId="7" fillId="0" borderId="3" xfId="0" applyNumberFormat="1" applyFont="1" applyFill="1" applyBorder="1" applyAlignment="1">
      <alignment horizontal="right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vertical="center"/>
    </xf>
    <xf numFmtId="165" fontId="8" fillId="0" borderId="3" xfId="0" applyNumberFormat="1" applyFont="1" applyFill="1" applyBorder="1" applyAlignment="1">
      <alignment horizontal="right" vertical="center" wrapText="1"/>
    </xf>
    <xf numFmtId="165" fontId="8" fillId="0" borderId="3" xfId="0" applyNumberFormat="1" applyFont="1" applyFill="1" applyBorder="1" applyAlignment="1">
      <alignment horizontal="right" vertical="center"/>
    </xf>
    <xf numFmtId="164" fontId="10" fillId="0" borderId="3" xfId="0" applyNumberFormat="1" applyFont="1" applyFill="1" applyBorder="1" applyAlignment="1">
      <alignment horizontal="right" vertical="center"/>
    </xf>
    <xf numFmtId="165" fontId="9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left"/>
    </xf>
    <xf numFmtId="0" fontId="7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/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166" fontId="3" fillId="0" borderId="0" xfId="2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165" fontId="9" fillId="0" borderId="3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4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view="pageBreakPreview" zoomScaleNormal="100" zoomScaleSheetLayoutView="100" workbookViewId="0">
      <selection activeCell="C2" sqref="C2:P2"/>
    </sheetView>
  </sheetViews>
  <sheetFormatPr defaultColWidth="8.85546875" defaultRowHeight="15.75" x14ac:dyDescent="0.25"/>
  <cols>
    <col min="1" max="1" width="7" style="3" customWidth="1"/>
    <col min="2" max="2" width="7.28515625" style="3" customWidth="1"/>
    <col min="3" max="3" width="23.28515625" style="39" customWidth="1"/>
    <col min="4" max="4" width="14" style="39" customWidth="1"/>
    <col min="5" max="5" width="15.28515625" style="39" customWidth="1"/>
    <col min="6" max="6" width="16" style="3" customWidth="1"/>
    <col min="7" max="7" width="13.85546875" style="3" customWidth="1"/>
    <col min="8" max="8" width="14.5703125" style="3" customWidth="1"/>
    <col min="9" max="9" width="9.7109375" style="3" customWidth="1"/>
    <col min="10" max="10" width="12.5703125" style="3" customWidth="1"/>
    <col min="11" max="11" width="14.7109375" style="3" customWidth="1"/>
    <col min="12" max="12" width="13.7109375" style="3" customWidth="1"/>
    <col min="13" max="13" width="21" style="45" customWidth="1"/>
    <col min="14" max="14" width="14.5703125" style="3" customWidth="1"/>
    <col min="15" max="15" width="13.140625" style="3" customWidth="1"/>
    <col min="16" max="16" width="12.5703125" style="3" customWidth="1"/>
    <col min="17" max="17" width="15.140625" style="3" customWidth="1"/>
    <col min="18" max="16384" width="8.85546875" style="3"/>
  </cols>
  <sheetData>
    <row r="1" spans="1:17" ht="18.75" customHeight="1" x14ac:dyDescent="0.3">
      <c r="A1" s="1" t="s">
        <v>55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0</v>
      </c>
    </row>
    <row r="2" spans="1:17" ht="18.75" x14ac:dyDescent="0.25">
      <c r="B2" s="4"/>
      <c r="C2" s="5" t="s">
        <v>1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2" t="s">
        <v>2</v>
      </c>
    </row>
    <row r="3" spans="1:17" ht="63" x14ac:dyDescent="0.25">
      <c r="A3" s="6" t="s">
        <v>3</v>
      </c>
      <c r="B3" s="7" t="s">
        <v>4</v>
      </c>
      <c r="C3" s="8" t="s">
        <v>5</v>
      </c>
      <c r="D3" s="9" t="s">
        <v>6</v>
      </c>
      <c r="E3" s="10" t="s">
        <v>7</v>
      </c>
      <c r="F3" s="11" t="s">
        <v>8</v>
      </c>
      <c r="G3" s="10" t="s">
        <v>9</v>
      </c>
      <c r="H3" s="11" t="s">
        <v>10</v>
      </c>
      <c r="I3" s="10" t="s">
        <v>11</v>
      </c>
      <c r="J3" s="10" t="s">
        <v>12</v>
      </c>
      <c r="K3" s="11" t="s">
        <v>13</v>
      </c>
      <c r="L3" s="12" t="s">
        <v>14</v>
      </c>
      <c r="M3" s="13" t="s">
        <v>11</v>
      </c>
      <c r="N3" s="13" t="s">
        <v>15</v>
      </c>
      <c r="O3" s="12" t="s">
        <v>16</v>
      </c>
      <c r="P3" s="13" t="s">
        <v>17</v>
      </c>
      <c r="Q3" s="12" t="s">
        <v>18</v>
      </c>
    </row>
    <row r="4" spans="1:17" x14ac:dyDescent="0.25">
      <c r="A4" s="14"/>
      <c r="B4" s="7">
        <v>1</v>
      </c>
      <c r="C4" s="7">
        <v>2</v>
      </c>
      <c r="D4" s="7">
        <v>3</v>
      </c>
      <c r="E4" s="7">
        <v>4</v>
      </c>
      <c r="F4" s="7" t="s">
        <v>19</v>
      </c>
      <c r="G4" s="7">
        <v>6</v>
      </c>
      <c r="H4" s="7" t="s">
        <v>20</v>
      </c>
      <c r="I4" s="7">
        <v>8</v>
      </c>
      <c r="J4" s="7">
        <v>9</v>
      </c>
      <c r="K4" s="7" t="s">
        <v>21</v>
      </c>
      <c r="L4" s="7" t="s">
        <v>22</v>
      </c>
      <c r="M4" s="7">
        <v>12</v>
      </c>
      <c r="N4" s="7">
        <v>13</v>
      </c>
      <c r="O4" s="7" t="s">
        <v>23</v>
      </c>
      <c r="P4" s="7">
        <v>15</v>
      </c>
      <c r="Q4" s="7" t="s">
        <v>24</v>
      </c>
    </row>
    <row r="5" spans="1:17" s="22" customFormat="1" ht="18.75" customHeight="1" x14ac:dyDescent="0.25">
      <c r="A5" s="7">
        <v>1</v>
      </c>
      <c r="B5" s="15"/>
      <c r="C5" s="49" t="s">
        <v>25</v>
      </c>
      <c r="D5" s="16">
        <f>D6+D21</f>
        <v>292450.7</v>
      </c>
      <c r="E5" s="16">
        <f>E6+E21</f>
        <v>366548</v>
      </c>
      <c r="F5" s="17">
        <f>E5/D5</f>
        <v>1.2533668067814507</v>
      </c>
      <c r="G5" s="16">
        <f>G6+G21</f>
        <v>370916.34</v>
      </c>
      <c r="H5" s="17">
        <f>G5/D5</f>
        <v>1.2683038200968575</v>
      </c>
      <c r="I5" s="18"/>
      <c r="J5" s="19">
        <f>J6+J21</f>
        <v>318749</v>
      </c>
      <c r="K5" s="20">
        <f>J5/E5</f>
        <v>0.86959688772002575</v>
      </c>
      <c r="L5" s="20">
        <f>J5/G5</f>
        <v>0.8593555085764083</v>
      </c>
      <c r="M5" s="18"/>
      <c r="N5" s="19">
        <f>N6+N21</f>
        <v>301400</v>
      </c>
      <c r="O5" s="21">
        <f>N5/J5</f>
        <v>0.94557159395009871</v>
      </c>
      <c r="P5" s="19">
        <f>P6+P21</f>
        <v>315100</v>
      </c>
      <c r="Q5" s="20">
        <f>P5/N5</f>
        <v>1.0454545454545454</v>
      </c>
    </row>
    <row r="6" spans="1:17" s="22" customFormat="1" ht="38.25" x14ac:dyDescent="0.25">
      <c r="A6" s="7">
        <v>2</v>
      </c>
      <c r="B6" s="23">
        <v>10000</v>
      </c>
      <c r="C6" s="47" t="s">
        <v>26</v>
      </c>
      <c r="D6" s="25">
        <f>D8+D9+D10+D13+D19+D20+D11+D12</f>
        <v>68117.400000000009</v>
      </c>
      <c r="E6" s="25">
        <f>E8+E9+E10+E13+E19+E20</f>
        <v>73104.7</v>
      </c>
      <c r="F6" s="17">
        <f t="shared" ref="F6:F13" si="0">E6/D6</f>
        <v>1.0732162413715143</v>
      </c>
      <c r="G6" s="25">
        <f>SUM(G8:G20)</f>
        <v>75354.7</v>
      </c>
      <c r="H6" s="17">
        <f t="shared" ref="H6:H20" si="1">G6/D6</f>
        <v>1.1062474492567242</v>
      </c>
      <c r="I6" s="26"/>
      <c r="J6" s="27">
        <f>SUM(J8:J20)</f>
        <v>99000</v>
      </c>
      <c r="K6" s="20">
        <f t="shared" ref="K6:K32" si="2">J6/E6</f>
        <v>1.3542220951594084</v>
      </c>
      <c r="L6" s="20">
        <f t="shared" ref="L6:L32" si="3">J6/G6</f>
        <v>1.3137866649326453</v>
      </c>
      <c r="M6" s="27"/>
      <c r="N6" s="27">
        <f t="shared" ref="N6:P6" si="4">SUM(N8:N20)</f>
        <v>103000</v>
      </c>
      <c r="O6" s="21">
        <f>N6/J6</f>
        <v>1.0404040404040404</v>
      </c>
      <c r="P6" s="27">
        <f t="shared" si="4"/>
        <v>115000</v>
      </c>
      <c r="Q6" s="28">
        <f>P6/N6</f>
        <v>1.116504854368932</v>
      </c>
    </row>
    <row r="7" spans="1:17" s="22" customFormat="1" x14ac:dyDescent="0.25">
      <c r="A7" s="7">
        <v>3</v>
      </c>
      <c r="B7" s="23">
        <v>10101</v>
      </c>
      <c r="C7" s="24" t="s">
        <v>27</v>
      </c>
      <c r="D7" s="25"/>
      <c r="E7" s="25"/>
      <c r="F7" s="17"/>
      <c r="G7" s="25"/>
      <c r="H7" s="17"/>
      <c r="I7" s="29"/>
      <c r="K7" s="20"/>
      <c r="L7" s="20"/>
      <c r="M7" s="29"/>
      <c r="N7" s="27"/>
      <c r="O7" s="21"/>
      <c r="P7" s="27"/>
      <c r="Q7" s="28"/>
    </row>
    <row r="8" spans="1:17" s="22" customFormat="1" ht="219" customHeight="1" x14ac:dyDescent="0.25">
      <c r="A8" s="7">
        <v>4</v>
      </c>
      <c r="B8" s="23">
        <v>10102</v>
      </c>
      <c r="C8" s="24" t="s">
        <v>28</v>
      </c>
      <c r="D8" s="25">
        <v>58675.1</v>
      </c>
      <c r="E8" s="25">
        <v>65600.5</v>
      </c>
      <c r="F8" s="17">
        <f t="shared" si="0"/>
        <v>1.1180296241506193</v>
      </c>
      <c r="G8" s="25">
        <v>65600.5</v>
      </c>
      <c r="H8" s="17">
        <f t="shared" si="1"/>
        <v>1.1180296241506193</v>
      </c>
      <c r="I8" s="29"/>
      <c r="J8" s="27">
        <v>92100</v>
      </c>
      <c r="K8" s="20">
        <f t="shared" si="2"/>
        <v>1.4039527137750474</v>
      </c>
      <c r="L8" s="20">
        <f t="shared" si="3"/>
        <v>1.4039527137750474</v>
      </c>
      <c r="M8" s="29" t="s">
        <v>58</v>
      </c>
      <c r="N8" s="27">
        <v>96100</v>
      </c>
      <c r="O8" s="21">
        <f t="shared" ref="O8:O32" si="5">N8/J8</f>
        <v>1.0434310532030402</v>
      </c>
      <c r="P8" s="27">
        <v>108100</v>
      </c>
      <c r="Q8" s="28">
        <f t="shared" ref="Q8:Q32" si="6">P8/N8</f>
        <v>1.1248699271592091</v>
      </c>
    </row>
    <row r="9" spans="1:17" s="22" customFormat="1" ht="47.25" x14ac:dyDescent="0.25">
      <c r="A9" s="7">
        <v>5</v>
      </c>
      <c r="B9" s="23">
        <v>10302</v>
      </c>
      <c r="C9" s="24" t="s">
        <v>29</v>
      </c>
      <c r="D9" s="25">
        <v>462.5</v>
      </c>
      <c r="E9" s="25">
        <v>463.7</v>
      </c>
      <c r="F9" s="17">
        <f t="shared" si="0"/>
        <v>1.0025945945945947</v>
      </c>
      <c r="G9" s="25">
        <v>488.1</v>
      </c>
      <c r="H9" s="17">
        <f t="shared" si="1"/>
        <v>1.0553513513513515</v>
      </c>
      <c r="I9" s="26"/>
      <c r="J9" s="27">
        <v>467.3</v>
      </c>
      <c r="K9" s="20">
        <f t="shared" si="2"/>
        <v>1.0077636402846668</v>
      </c>
      <c r="L9" s="20">
        <f t="shared" si="3"/>
        <v>0.95738578160213073</v>
      </c>
      <c r="M9" s="26"/>
      <c r="N9" s="27">
        <v>495.3</v>
      </c>
      <c r="O9" s="21">
        <f t="shared" si="5"/>
        <v>1.0599186817890007</v>
      </c>
      <c r="P9" s="27">
        <v>524.20000000000005</v>
      </c>
      <c r="Q9" s="28">
        <f t="shared" si="6"/>
        <v>1.0583484756713104</v>
      </c>
    </row>
    <row r="10" spans="1:17" s="22" customFormat="1" ht="174" customHeight="1" x14ac:dyDescent="0.25">
      <c r="A10" s="7">
        <v>6</v>
      </c>
      <c r="B10" s="23">
        <v>10501</v>
      </c>
      <c r="C10" s="24" t="s">
        <v>30</v>
      </c>
      <c r="D10" s="25">
        <v>1620.3</v>
      </c>
      <c r="E10" s="25">
        <v>1445.9</v>
      </c>
      <c r="F10" s="17">
        <f t="shared" si="0"/>
        <v>0.89236561130654823</v>
      </c>
      <c r="G10" s="25">
        <v>1445.9</v>
      </c>
      <c r="H10" s="17">
        <f>G10/D10</f>
        <v>0.89236561130654823</v>
      </c>
      <c r="I10" s="29"/>
      <c r="J10" s="27">
        <v>832.7</v>
      </c>
      <c r="K10" s="20">
        <f t="shared" si="2"/>
        <v>0.57590428107061342</v>
      </c>
      <c r="L10" s="20">
        <f t="shared" si="3"/>
        <v>0.57590428107061342</v>
      </c>
      <c r="M10" s="30" t="s">
        <v>57</v>
      </c>
      <c r="N10" s="27">
        <v>796.7</v>
      </c>
      <c r="O10" s="21">
        <f t="shared" si="5"/>
        <v>0.95676714302870181</v>
      </c>
      <c r="P10" s="27">
        <v>756.7</v>
      </c>
      <c r="Q10" s="28">
        <f t="shared" si="6"/>
        <v>0.94979289569474079</v>
      </c>
    </row>
    <row r="11" spans="1:17" s="22" customFormat="1" ht="31.5" x14ac:dyDescent="0.25">
      <c r="A11" s="7">
        <v>7</v>
      </c>
      <c r="B11" s="23">
        <v>10502</v>
      </c>
      <c r="C11" s="24" t="s">
        <v>31</v>
      </c>
      <c r="D11" s="25">
        <v>-11.2</v>
      </c>
      <c r="E11" s="25"/>
      <c r="F11" s="17">
        <f t="shared" si="0"/>
        <v>0</v>
      </c>
      <c r="G11" s="25"/>
      <c r="H11" s="17">
        <f t="shared" ref="H11:H12" si="7">G11/D11</f>
        <v>0</v>
      </c>
      <c r="I11" s="26"/>
      <c r="J11" s="27"/>
      <c r="K11" s="20"/>
      <c r="L11" s="20"/>
      <c r="M11" s="26"/>
      <c r="N11" s="27"/>
      <c r="O11" s="21"/>
      <c r="P11" s="27"/>
      <c r="Q11" s="28"/>
    </row>
    <row r="12" spans="1:17" s="22" customFormat="1" ht="31.5" x14ac:dyDescent="0.25">
      <c r="A12" s="7">
        <v>8</v>
      </c>
      <c r="B12" s="23">
        <v>10503</v>
      </c>
      <c r="C12" s="24" t="s">
        <v>32</v>
      </c>
      <c r="D12" s="25">
        <v>42.3</v>
      </c>
      <c r="E12" s="25"/>
      <c r="F12" s="17">
        <f t="shared" si="0"/>
        <v>0</v>
      </c>
      <c r="G12" s="25"/>
      <c r="H12" s="17">
        <f t="shared" si="7"/>
        <v>0</v>
      </c>
      <c r="I12" s="26"/>
      <c r="J12" s="27"/>
      <c r="K12" s="20"/>
      <c r="L12" s="20"/>
      <c r="M12" s="26"/>
      <c r="N12" s="27"/>
      <c r="O12" s="21"/>
      <c r="P12" s="27"/>
      <c r="Q12" s="28"/>
    </row>
    <row r="13" spans="1:17" s="22" customFormat="1" x14ac:dyDescent="0.25">
      <c r="A13" s="7">
        <v>9</v>
      </c>
      <c r="B13" s="23">
        <v>10601</v>
      </c>
      <c r="C13" s="24" t="s">
        <v>33</v>
      </c>
      <c r="D13" s="25">
        <v>92.8</v>
      </c>
      <c r="E13" s="25">
        <v>80</v>
      </c>
      <c r="F13" s="17">
        <f t="shared" si="0"/>
        <v>0.86206896551724144</v>
      </c>
      <c r="G13" s="25">
        <v>80</v>
      </c>
      <c r="H13" s="17">
        <f t="shared" si="1"/>
        <v>0.86206896551724144</v>
      </c>
      <c r="I13" s="26"/>
      <c r="J13" s="27">
        <v>35</v>
      </c>
      <c r="K13" s="20">
        <f t="shared" si="2"/>
        <v>0.4375</v>
      </c>
      <c r="L13" s="20">
        <f t="shared" si="3"/>
        <v>0.4375</v>
      </c>
      <c r="M13" s="26" t="s">
        <v>56</v>
      </c>
      <c r="N13" s="27">
        <v>43</v>
      </c>
      <c r="O13" s="21">
        <f t="shared" si="5"/>
        <v>1.2285714285714286</v>
      </c>
      <c r="P13" s="27">
        <v>54.1</v>
      </c>
      <c r="Q13" s="28">
        <f t="shared" si="6"/>
        <v>1.258139534883721</v>
      </c>
    </row>
    <row r="14" spans="1:17" s="22" customFormat="1" x14ac:dyDescent="0.25">
      <c r="A14" s="7">
        <v>10</v>
      </c>
      <c r="B14" s="23">
        <v>10602</v>
      </c>
      <c r="C14" s="31" t="s">
        <v>34</v>
      </c>
      <c r="D14" s="25"/>
      <c r="E14" s="25"/>
      <c r="F14" s="28"/>
      <c r="G14" s="25"/>
      <c r="H14" s="17"/>
      <c r="J14" s="27"/>
      <c r="K14" s="20"/>
      <c r="L14" s="20"/>
      <c r="M14" s="26"/>
      <c r="N14" s="27"/>
      <c r="O14" s="21"/>
      <c r="P14" s="27"/>
      <c r="Q14" s="28"/>
    </row>
    <row r="15" spans="1:17" s="22" customFormat="1" x14ac:dyDescent="0.25">
      <c r="A15" s="7">
        <v>11</v>
      </c>
      <c r="B15" s="23">
        <v>10604</v>
      </c>
      <c r="C15" s="24" t="s">
        <v>35</v>
      </c>
      <c r="D15" s="25"/>
      <c r="E15" s="25"/>
      <c r="F15" s="28"/>
      <c r="G15" s="25"/>
      <c r="H15" s="17"/>
      <c r="I15" s="26"/>
      <c r="J15" s="27"/>
      <c r="K15" s="20"/>
      <c r="L15" s="20"/>
      <c r="M15" s="26"/>
      <c r="N15" s="27"/>
      <c r="O15" s="21"/>
      <c r="P15" s="27"/>
      <c r="Q15" s="28"/>
    </row>
    <row r="16" spans="1:17" s="22" customFormat="1" x14ac:dyDescent="0.25">
      <c r="A16" s="7">
        <v>12</v>
      </c>
      <c r="B16" s="23">
        <v>10606</v>
      </c>
      <c r="C16" s="24" t="s">
        <v>36</v>
      </c>
      <c r="D16" s="25"/>
      <c r="E16" s="25"/>
      <c r="F16" s="28"/>
      <c r="G16" s="25"/>
      <c r="H16" s="17"/>
      <c r="I16" s="26"/>
      <c r="J16" s="27"/>
      <c r="K16" s="20"/>
      <c r="L16" s="20"/>
      <c r="M16" s="26"/>
      <c r="N16" s="27"/>
      <c r="O16" s="21"/>
      <c r="P16" s="27"/>
      <c r="Q16" s="28"/>
    </row>
    <row r="17" spans="1:17" s="22" customFormat="1" ht="31.5" x14ac:dyDescent="0.25">
      <c r="A17" s="7">
        <v>13</v>
      </c>
      <c r="B17" s="23">
        <v>10701</v>
      </c>
      <c r="C17" s="31" t="s">
        <v>37</v>
      </c>
      <c r="D17" s="25"/>
      <c r="E17" s="25"/>
      <c r="F17" s="28"/>
      <c r="G17" s="25"/>
      <c r="H17" s="17"/>
      <c r="I17" s="29"/>
      <c r="J17" s="27"/>
      <c r="K17" s="20"/>
      <c r="L17" s="20"/>
      <c r="M17" s="29"/>
      <c r="N17" s="27"/>
      <c r="O17" s="21"/>
      <c r="P17" s="27"/>
      <c r="Q17" s="28"/>
    </row>
    <row r="18" spans="1:17" s="22" customFormat="1" ht="107.25" customHeight="1" x14ac:dyDescent="0.25">
      <c r="A18" s="7">
        <v>14</v>
      </c>
      <c r="B18" s="23">
        <v>10702</v>
      </c>
      <c r="C18" s="24" t="s">
        <v>38</v>
      </c>
      <c r="D18" s="25"/>
      <c r="E18" s="25"/>
      <c r="F18" s="28"/>
      <c r="G18" s="25"/>
      <c r="H18" s="17"/>
      <c r="I18" s="26"/>
      <c r="J18" s="27"/>
      <c r="K18" s="20"/>
      <c r="L18" s="20"/>
      <c r="M18" s="26"/>
      <c r="N18" s="27"/>
      <c r="O18" s="21"/>
      <c r="P18" s="27"/>
      <c r="Q18" s="28"/>
    </row>
    <row r="19" spans="1:17" s="22" customFormat="1" ht="30.75" customHeight="1" x14ac:dyDescent="0.25">
      <c r="A19" s="7">
        <v>15</v>
      </c>
      <c r="B19" s="23">
        <v>10800</v>
      </c>
      <c r="C19" s="47" t="s">
        <v>39</v>
      </c>
      <c r="D19" s="25">
        <v>49.7</v>
      </c>
      <c r="E19" s="25">
        <v>20</v>
      </c>
      <c r="F19" s="28">
        <f>E19/D19</f>
        <v>0.40241448692152915</v>
      </c>
      <c r="G19" s="25">
        <v>60</v>
      </c>
      <c r="H19" s="17">
        <f t="shared" si="1"/>
        <v>1.2072434607645874</v>
      </c>
      <c r="I19" s="26"/>
      <c r="J19" s="27">
        <v>20</v>
      </c>
      <c r="K19" s="20">
        <f t="shared" si="2"/>
        <v>1</v>
      </c>
      <c r="L19" s="20">
        <f t="shared" si="3"/>
        <v>0.33333333333333331</v>
      </c>
      <c r="M19" s="26"/>
      <c r="N19" s="27">
        <v>20</v>
      </c>
      <c r="O19" s="21">
        <f t="shared" si="5"/>
        <v>1</v>
      </c>
      <c r="P19" s="27">
        <v>20</v>
      </c>
      <c r="Q19" s="28">
        <f t="shared" si="6"/>
        <v>1</v>
      </c>
    </row>
    <row r="20" spans="1:17" s="22" customFormat="1" ht="25.5" x14ac:dyDescent="0.25">
      <c r="A20" s="7">
        <v>16</v>
      </c>
      <c r="B20" s="23">
        <v>11700</v>
      </c>
      <c r="C20" s="47" t="s">
        <v>40</v>
      </c>
      <c r="D20" s="25">
        <v>7185.9</v>
      </c>
      <c r="E20" s="25">
        <v>5494.6</v>
      </c>
      <c r="F20" s="28">
        <f t="shared" ref="F20:F32" si="8">E20/D20</f>
        <v>0.7646363016462796</v>
      </c>
      <c r="G20" s="25">
        <v>7680.2</v>
      </c>
      <c r="H20" s="17">
        <f t="shared" si="1"/>
        <v>1.0687874866057141</v>
      </c>
      <c r="I20" s="26"/>
      <c r="J20" s="27">
        <v>5545</v>
      </c>
      <c r="K20" s="20">
        <f t="shared" si="2"/>
        <v>1.0091726422305536</v>
      </c>
      <c r="L20" s="20">
        <f t="shared" si="3"/>
        <v>0.72198640660399471</v>
      </c>
      <c r="M20" s="26"/>
      <c r="N20" s="27">
        <v>5545</v>
      </c>
      <c r="O20" s="21">
        <f t="shared" si="5"/>
        <v>1</v>
      </c>
      <c r="P20" s="27">
        <v>5545</v>
      </c>
      <c r="Q20" s="28">
        <f t="shared" si="6"/>
        <v>1</v>
      </c>
    </row>
    <row r="21" spans="1:17" s="22" customFormat="1" ht="25.5" x14ac:dyDescent="0.25">
      <c r="A21" s="7">
        <v>17</v>
      </c>
      <c r="B21" s="32">
        <v>20000</v>
      </c>
      <c r="C21" s="48" t="s">
        <v>41</v>
      </c>
      <c r="D21" s="33">
        <f>D23+D29+D31+D32</f>
        <v>224333.30000000002</v>
      </c>
      <c r="E21" s="33">
        <f>E23+E29+E31+E32</f>
        <v>293443.3</v>
      </c>
      <c r="F21" s="28">
        <f t="shared" si="8"/>
        <v>1.3080683964440409</v>
      </c>
      <c r="G21" s="34">
        <f>G23+G29+G31+G32</f>
        <v>295561.64</v>
      </c>
      <c r="H21" s="35">
        <f>G21/D21</f>
        <v>1.3175112210269273</v>
      </c>
      <c r="I21" s="36"/>
      <c r="J21" s="37">
        <f>J23+J29+J31+J32</f>
        <v>219749</v>
      </c>
      <c r="K21" s="20">
        <f t="shared" si="2"/>
        <v>0.74886357943766313</v>
      </c>
      <c r="L21" s="20">
        <f t="shared" si="3"/>
        <v>0.74349634817292254</v>
      </c>
      <c r="M21" s="50"/>
      <c r="N21" s="37">
        <f>N23+N29+N31+N32</f>
        <v>198400</v>
      </c>
      <c r="O21" s="21">
        <f t="shared" si="5"/>
        <v>0.90284824959385479</v>
      </c>
      <c r="P21" s="37">
        <f t="shared" ref="P21" si="9">P23+P29+P31+P32</f>
        <v>200100</v>
      </c>
      <c r="Q21" s="28">
        <f t="shared" si="6"/>
        <v>1.0085685483870968</v>
      </c>
    </row>
    <row r="22" spans="1:17" s="22" customFormat="1" ht="92.25" customHeight="1" x14ac:dyDescent="0.25">
      <c r="A22" s="7">
        <v>18</v>
      </c>
      <c r="B22" s="23">
        <v>20200</v>
      </c>
      <c r="C22" s="47" t="s">
        <v>42</v>
      </c>
      <c r="D22" s="25">
        <f>D23+D29+D31+D32</f>
        <v>224333.30000000002</v>
      </c>
      <c r="E22" s="25">
        <f>E23+E29+E31+E32</f>
        <v>293443.3</v>
      </c>
      <c r="F22" s="28">
        <f t="shared" si="8"/>
        <v>1.3080683964440409</v>
      </c>
      <c r="G22" s="27">
        <f>G23+G29+G31+G32</f>
        <v>295561.64</v>
      </c>
      <c r="H22" s="35">
        <f t="shared" ref="H22:H32" si="10">G22/D22</f>
        <v>1.3175112210269273</v>
      </c>
      <c r="I22" s="36"/>
      <c r="J22" s="27">
        <f>J23+J29+J31+J32</f>
        <v>219749</v>
      </c>
      <c r="K22" s="20">
        <f t="shared" si="2"/>
        <v>0.74886357943766313</v>
      </c>
      <c r="L22" s="20">
        <f t="shared" si="3"/>
        <v>0.74349634817292254</v>
      </c>
      <c r="M22" s="50"/>
      <c r="N22" s="27">
        <f>N23+N29+N31+N32</f>
        <v>198400</v>
      </c>
      <c r="O22" s="21">
        <f t="shared" si="5"/>
        <v>0.90284824959385479</v>
      </c>
      <c r="P22" s="27">
        <f>P23+P29+P31+P32</f>
        <v>200100</v>
      </c>
      <c r="Q22" s="28">
        <f t="shared" si="6"/>
        <v>1.0085685483870968</v>
      </c>
    </row>
    <row r="23" spans="1:17" s="22" customFormat="1" ht="47.25" x14ac:dyDescent="0.25">
      <c r="A23" s="7">
        <v>19</v>
      </c>
      <c r="B23" s="23">
        <v>20201</v>
      </c>
      <c r="C23" s="24" t="s">
        <v>59</v>
      </c>
      <c r="D23" s="25">
        <f>D24+D26+D25+D27+D28</f>
        <v>71821.3</v>
      </c>
      <c r="E23" s="25">
        <f>E24+E26+E25+E27+E28</f>
        <v>68166.7</v>
      </c>
      <c r="F23" s="28">
        <f t="shared" si="8"/>
        <v>0.9491153738514897</v>
      </c>
      <c r="G23" s="27">
        <v>68166.7</v>
      </c>
      <c r="H23" s="35">
        <f t="shared" si="10"/>
        <v>0.9491153738514897</v>
      </c>
      <c r="I23" s="36"/>
      <c r="J23" s="27">
        <f>J24+J26</f>
        <v>69271.399999999994</v>
      </c>
      <c r="K23" s="20">
        <f t="shared" si="2"/>
        <v>1.0162058600460342</v>
      </c>
      <c r="L23" s="20">
        <f t="shared" si="3"/>
        <v>1.0162058600460342</v>
      </c>
      <c r="M23" s="50"/>
      <c r="N23" s="27">
        <f>N24+N26</f>
        <v>60946.2</v>
      </c>
      <c r="O23" s="21">
        <f t="shared" si="5"/>
        <v>0.87981764480001856</v>
      </c>
      <c r="P23" s="27">
        <f t="shared" ref="P23" si="11">P24+P26</f>
        <v>67018</v>
      </c>
      <c r="Q23" s="28">
        <f t="shared" si="6"/>
        <v>1.0996255714056005</v>
      </c>
    </row>
    <row r="24" spans="1:17" s="22" customFormat="1" ht="51.75" customHeight="1" x14ac:dyDescent="0.25">
      <c r="A24" s="7">
        <v>20</v>
      </c>
      <c r="B24" s="23"/>
      <c r="C24" s="24" t="s">
        <v>43</v>
      </c>
      <c r="D24" s="25">
        <v>31194</v>
      </c>
      <c r="E24" s="25">
        <v>34302</v>
      </c>
      <c r="F24" s="28">
        <f t="shared" si="8"/>
        <v>1.0996345451048279</v>
      </c>
      <c r="G24" s="27">
        <v>34302</v>
      </c>
      <c r="H24" s="35">
        <f t="shared" si="10"/>
        <v>1.0996345451048279</v>
      </c>
      <c r="I24" s="36"/>
      <c r="J24" s="27">
        <v>41255</v>
      </c>
      <c r="K24" s="20">
        <f t="shared" si="2"/>
        <v>1.2026995510465861</v>
      </c>
      <c r="L24" s="20">
        <f t="shared" si="3"/>
        <v>1.2026995510465861</v>
      </c>
      <c r="M24" s="50"/>
      <c r="N24" s="27">
        <v>32906</v>
      </c>
      <c r="O24" s="21">
        <f t="shared" si="5"/>
        <v>0.7976245303599564</v>
      </c>
      <c r="P24" s="27">
        <v>38963</v>
      </c>
      <c r="Q24" s="28">
        <f t="shared" si="6"/>
        <v>1.1840697745092081</v>
      </c>
    </row>
    <row r="25" spans="1:17" s="22" customFormat="1" ht="70.5" customHeight="1" x14ac:dyDescent="0.25">
      <c r="A25" s="7">
        <v>21</v>
      </c>
      <c r="B25" s="23"/>
      <c r="C25" s="24" t="s">
        <v>44</v>
      </c>
      <c r="D25" s="25">
        <v>5477.3</v>
      </c>
      <c r="E25" s="25">
        <v>200</v>
      </c>
      <c r="F25" s="28">
        <f t="shared" si="8"/>
        <v>3.6514341007430666E-2</v>
      </c>
      <c r="G25" s="27">
        <v>200</v>
      </c>
      <c r="H25" s="35">
        <f t="shared" si="10"/>
        <v>3.6514341007430666E-2</v>
      </c>
      <c r="I25" s="36"/>
      <c r="J25" s="27"/>
      <c r="K25" s="20">
        <f t="shared" si="2"/>
        <v>0</v>
      </c>
      <c r="L25" s="20">
        <f t="shared" si="3"/>
        <v>0</v>
      </c>
      <c r="M25" s="50"/>
      <c r="N25" s="27"/>
      <c r="O25" s="21"/>
      <c r="P25" s="27"/>
      <c r="Q25" s="28"/>
    </row>
    <row r="26" spans="1:17" s="22" customFormat="1" ht="129" customHeight="1" x14ac:dyDescent="0.25">
      <c r="A26" s="7">
        <v>22</v>
      </c>
      <c r="B26" s="23"/>
      <c r="C26" s="24" t="s">
        <v>45</v>
      </c>
      <c r="D26" s="25">
        <v>34543</v>
      </c>
      <c r="E26" s="25">
        <v>31129</v>
      </c>
      <c r="F26" s="28">
        <f t="shared" si="8"/>
        <v>0.90116666184176242</v>
      </c>
      <c r="G26" s="27">
        <v>31129</v>
      </c>
      <c r="H26" s="35">
        <f t="shared" si="10"/>
        <v>0.90116666184176242</v>
      </c>
      <c r="I26" s="36"/>
      <c r="J26" s="27">
        <v>28016.400000000001</v>
      </c>
      <c r="K26" s="20">
        <f t="shared" si="2"/>
        <v>0.90000963731568639</v>
      </c>
      <c r="L26" s="20">
        <f t="shared" si="3"/>
        <v>0.90000963731568639</v>
      </c>
      <c r="M26" s="50"/>
      <c r="N26" s="27">
        <v>28040.2</v>
      </c>
      <c r="O26" s="21">
        <f t="shared" si="5"/>
        <v>1.0008495024342885</v>
      </c>
      <c r="P26" s="27">
        <v>28055</v>
      </c>
      <c r="Q26" s="28">
        <f t="shared" si="6"/>
        <v>1.0005278136389897</v>
      </c>
    </row>
    <row r="27" spans="1:17" s="22" customFormat="1" ht="82.5" customHeight="1" x14ac:dyDescent="0.25">
      <c r="A27" s="7">
        <v>23</v>
      </c>
      <c r="B27" s="23"/>
      <c r="C27" s="24" t="s">
        <v>46</v>
      </c>
      <c r="D27" s="25">
        <v>607</v>
      </c>
      <c r="E27" s="25">
        <v>903.2</v>
      </c>
      <c r="F27" s="28">
        <f t="shared" si="8"/>
        <v>1.4879736408566722</v>
      </c>
      <c r="G27" s="27">
        <v>903.2</v>
      </c>
      <c r="H27" s="35">
        <f t="shared" si="10"/>
        <v>1.4879736408566722</v>
      </c>
      <c r="I27" s="36"/>
      <c r="J27" s="27"/>
      <c r="K27" s="20">
        <f t="shared" si="2"/>
        <v>0</v>
      </c>
      <c r="L27" s="20">
        <f t="shared" si="3"/>
        <v>0</v>
      </c>
      <c r="M27" s="50"/>
      <c r="N27" s="27"/>
      <c r="O27" s="21"/>
      <c r="P27" s="27"/>
      <c r="Q27" s="28"/>
    </row>
    <row r="28" spans="1:17" s="22" customFormat="1" ht="51.75" customHeight="1" x14ac:dyDescent="0.25">
      <c r="A28" s="7">
        <v>24</v>
      </c>
      <c r="B28" s="23"/>
      <c r="C28" s="24" t="s">
        <v>47</v>
      </c>
      <c r="D28" s="25"/>
      <c r="E28" s="25">
        <v>1632.5</v>
      </c>
      <c r="F28" s="28"/>
      <c r="G28" s="27">
        <v>1632.5</v>
      </c>
      <c r="H28" s="35"/>
      <c r="I28" s="36"/>
      <c r="J28" s="27"/>
      <c r="K28" s="20">
        <f t="shared" si="2"/>
        <v>0</v>
      </c>
      <c r="L28" s="20">
        <f t="shared" si="3"/>
        <v>0</v>
      </c>
      <c r="M28" s="50"/>
      <c r="N28" s="27"/>
      <c r="O28" s="21"/>
      <c r="P28" s="27"/>
      <c r="Q28" s="28"/>
    </row>
    <row r="29" spans="1:17" s="22" customFormat="1" ht="63" x14ac:dyDescent="0.25">
      <c r="A29" s="7">
        <v>25</v>
      </c>
      <c r="B29" s="23">
        <v>20220</v>
      </c>
      <c r="C29" s="24" t="s">
        <v>60</v>
      </c>
      <c r="D29" s="25">
        <v>25404.2</v>
      </c>
      <c r="E29" s="25">
        <v>13891.3</v>
      </c>
      <c r="F29" s="28">
        <f t="shared" si="8"/>
        <v>0.546811157210225</v>
      </c>
      <c r="G29" s="27">
        <v>13891.32</v>
      </c>
      <c r="H29" s="35">
        <f t="shared" si="10"/>
        <v>0.54681194448162107</v>
      </c>
      <c r="I29" s="36"/>
      <c r="J29" s="27">
        <v>1305</v>
      </c>
      <c r="K29" s="20">
        <f t="shared" si="2"/>
        <v>9.3943691375177274E-2</v>
      </c>
      <c r="L29" s="20">
        <f t="shared" si="3"/>
        <v>9.3943556119936766E-2</v>
      </c>
      <c r="M29" s="50"/>
      <c r="N29" s="27">
        <v>1775.4</v>
      </c>
      <c r="O29" s="21">
        <f t="shared" si="5"/>
        <v>1.3604597701149426</v>
      </c>
      <c r="P29" s="27">
        <v>1138.7</v>
      </c>
      <c r="Q29" s="28">
        <f t="shared" si="6"/>
        <v>0.64137659119071755</v>
      </c>
    </row>
    <row r="30" spans="1:17" s="22" customFormat="1" ht="33" customHeight="1" x14ac:dyDescent="0.25">
      <c r="A30" s="7">
        <v>26</v>
      </c>
      <c r="B30" s="23"/>
      <c r="C30" s="24" t="s">
        <v>48</v>
      </c>
      <c r="D30" s="25">
        <v>1108.0999999999999</v>
      </c>
      <c r="E30" s="25">
        <v>1230</v>
      </c>
      <c r="F30" s="28">
        <f t="shared" si="8"/>
        <v>1.110008122010649</v>
      </c>
      <c r="G30" s="27">
        <v>1230</v>
      </c>
      <c r="H30" s="35">
        <f t="shared" si="10"/>
        <v>1.110008122010649</v>
      </c>
      <c r="I30" s="36"/>
      <c r="J30" s="27">
        <v>1305</v>
      </c>
      <c r="K30" s="20">
        <f t="shared" si="2"/>
        <v>1.0609756097560976</v>
      </c>
      <c r="L30" s="20">
        <f t="shared" si="3"/>
        <v>1.0609756097560976</v>
      </c>
      <c r="M30" s="50"/>
      <c r="N30" s="27">
        <v>1775.4</v>
      </c>
      <c r="O30" s="21">
        <f t="shared" si="5"/>
        <v>1.3604597701149426</v>
      </c>
      <c r="P30" s="27">
        <v>1138.7</v>
      </c>
      <c r="Q30" s="28">
        <f t="shared" si="6"/>
        <v>0.64137659119071755</v>
      </c>
    </row>
    <row r="31" spans="1:17" s="22" customFormat="1" ht="49.5" customHeight="1" x14ac:dyDescent="0.25">
      <c r="A31" s="7">
        <v>27</v>
      </c>
      <c r="B31" s="23">
        <v>20230</v>
      </c>
      <c r="C31" s="24" t="s">
        <v>61</v>
      </c>
      <c r="D31" s="25">
        <v>105074.2</v>
      </c>
      <c r="E31" s="25">
        <v>111981.9</v>
      </c>
      <c r="F31" s="28">
        <f t="shared" si="8"/>
        <v>1.065741161959834</v>
      </c>
      <c r="G31" s="27">
        <v>111981.92</v>
      </c>
      <c r="H31" s="35">
        <f t="shared" si="10"/>
        <v>1.0657413523015165</v>
      </c>
      <c r="I31" s="36"/>
      <c r="J31" s="27">
        <v>133498.1</v>
      </c>
      <c r="K31" s="20">
        <f t="shared" si="2"/>
        <v>1.1921399797645871</v>
      </c>
      <c r="L31" s="20">
        <f t="shared" si="3"/>
        <v>1.1921397668480769</v>
      </c>
      <c r="M31" s="50"/>
      <c r="N31" s="27">
        <v>120890.5</v>
      </c>
      <c r="O31" s="21">
        <f t="shared" si="5"/>
        <v>0.90555970459504664</v>
      </c>
      <c r="P31" s="27">
        <v>117461.6</v>
      </c>
      <c r="Q31" s="28">
        <f t="shared" si="6"/>
        <v>0.97163631550866281</v>
      </c>
    </row>
    <row r="32" spans="1:17" s="22" customFormat="1" ht="41.25" customHeight="1" x14ac:dyDescent="0.25">
      <c r="A32" s="7">
        <v>28</v>
      </c>
      <c r="B32" s="23">
        <v>20240</v>
      </c>
      <c r="C32" s="24" t="s">
        <v>49</v>
      </c>
      <c r="D32" s="25">
        <v>22033.599999999999</v>
      </c>
      <c r="E32" s="25">
        <v>99403.4</v>
      </c>
      <c r="F32" s="28">
        <f t="shared" si="8"/>
        <v>4.5114461549633287</v>
      </c>
      <c r="G32" s="27">
        <v>101521.7</v>
      </c>
      <c r="H32" s="35">
        <f t="shared" si="10"/>
        <v>4.6075856873139207</v>
      </c>
      <c r="I32" s="26"/>
      <c r="J32" s="27">
        <v>15674.5</v>
      </c>
      <c r="K32" s="20">
        <f t="shared" si="2"/>
        <v>0.15768575320361275</v>
      </c>
      <c r="L32" s="20">
        <f t="shared" si="3"/>
        <v>0.15439556272205845</v>
      </c>
      <c r="M32" s="50"/>
      <c r="N32" s="27">
        <v>14787.9</v>
      </c>
      <c r="O32" s="21">
        <f t="shared" si="5"/>
        <v>0.9434367922421768</v>
      </c>
      <c r="P32" s="27">
        <v>14481.7</v>
      </c>
      <c r="Q32" s="28">
        <f t="shared" si="6"/>
        <v>0.97929388216041502</v>
      </c>
    </row>
    <row r="33" spans="1:17" s="22" customFormat="1" ht="69.75" customHeight="1" x14ac:dyDescent="0.25">
      <c r="A33" s="7">
        <v>29</v>
      </c>
      <c r="B33" s="23">
        <v>20290</v>
      </c>
      <c r="C33" s="24" t="s">
        <v>50</v>
      </c>
      <c r="D33" s="25"/>
      <c r="E33" s="25"/>
      <c r="F33" s="28"/>
      <c r="G33" s="27"/>
      <c r="H33" s="28"/>
      <c r="I33" s="38"/>
      <c r="J33" s="27"/>
      <c r="K33" s="28"/>
      <c r="L33" s="28"/>
      <c r="M33" s="50"/>
      <c r="N33" s="27"/>
      <c r="O33" s="28"/>
      <c r="P33" s="27"/>
      <c r="Q33" s="28"/>
    </row>
    <row r="34" spans="1:17" s="22" customFormat="1" ht="70.5" customHeight="1" x14ac:dyDescent="0.25">
      <c r="A34" s="7">
        <v>30</v>
      </c>
      <c r="B34" s="23">
        <v>20300</v>
      </c>
      <c r="C34" s="47" t="s">
        <v>51</v>
      </c>
      <c r="D34" s="25"/>
      <c r="E34" s="25"/>
      <c r="F34" s="28"/>
      <c r="G34" s="27"/>
      <c r="H34" s="28"/>
      <c r="I34" s="26"/>
      <c r="J34" s="27"/>
      <c r="K34" s="28"/>
      <c r="L34" s="28"/>
      <c r="M34" s="50"/>
      <c r="N34" s="27"/>
      <c r="O34" s="28"/>
      <c r="P34" s="27"/>
      <c r="Q34" s="28"/>
    </row>
    <row r="35" spans="1:17" s="22" customFormat="1" ht="70.5" customHeight="1" x14ac:dyDescent="0.25">
      <c r="A35" s="7">
        <v>31</v>
      </c>
      <c r="B35" s="23">
        <v>20400</v>
      </c>
      <c r="C35" s="47" t="s">
        <v>52</v>
      </c>
      <c r="D35" s="25"/>
      <c r="E35" s="25"/>
      <c r="F35" s="28"/>
      <c r="G35" s="27"/>
      <c r="H35" s="28"/>
      <c r="I35" s="26"/>
      <c r="J35" s="27"/>
      <c r="K35" s="28"/>
      <c r="L35" s="28"/>
      <c r="M35" s="50"/>
      <c r="N35" s="27"/>
      <c r="O35" s="28"/>
      <c r="P35" s="27"/>
      <c r="Q35" s="28"/>
    </row>
    <row r="36" spans="1:17" s="22" customFormat="1" ht="70.5" customHeight="1" x14ac:dyDescent="0.25">
      <c r="A36" s="7">
        <v>32</v>
      </c>
      <c r="B36" s="23">
        <v>20700</v>
      </c>
      <c r="C36" s="47" t="s">
        <v>53</v>
      </c>
      <c r="D36" s="25"/>
      <c r="E36" s="25"/>
      <c r="F36" s="28"/>
      <c r="G36" s="27"/>
      <c r="H36" s="28"/>
      <c r="I36" s="26"/>
      <c r="J36" s="27"/>
      <c r="K36" s="28"/>
      <c r="L36" s="28"/>
      <c r="M36" s="50"/>
      <c r="N36" s="27"/>
      <c r="O36" s="28"/>
      <c r="P36" s="27"/>
      <c r="Q36" s="28"/>
    </row>
    <row r="37" spans="1:17" x14ac:dyDescent="0.25">
      <c r="J37" s="40"/>
      <c r="K37" s="40"/>
      <c r="L37" s="40"/>
      <c r="M37" s="41"/>
      <c r="N37" s="40"/>
      <c r="O37" s="40"/>
      <c r="P37" s="40"/>
    </row>
    <row r="38" spans="1:17" x14ac:dyDescent="0.25">
      <c r="B38" s="42" t="s">
        <v>54</v>
      </c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</row>
    <row r="39" spans="1:17" x14ac:dyDescent="0.25">
      <c r="D39" s="43"/>
      <c r="E39" s="43"/>
      <c r="F39" s="44"/>
      <c r="G39" s="44"/>
      <c r="H39" s="44"/>
      <c r="I39" s="44"/>
    </row>
    <row r="40" spans="1:17" x14ac:dyDescent="0.25">
      <c r="D40" s="46"/>
      <c r="E40" s="46"/>
      <c r="F40" s="46"/>
      <c r="G40" s="46"/>
      <c r="H40" s="46"/>
      <c r="I40" s="46"/>
    </row>
    <row r="41" spans="1:17" x14ac:dyDescent="0.25">
      <c r="D41" s="43"/>
      <c r="E41" s="43"/>
      <c r="F41" s="44"/>
      <c r="G41" s="44"/>
      <c r="H41" s="44"/>
      <c r="I41" s="44"/>
    </row>
  </sheetData>
  <mergeCells count="6">
    <mergeCell ref="D40:F40"/>
    <mergeCell ref="G40:I40"/>
    <mergeCell ref="A1:P1"/>
    <mergeCell ref="C2:P2"/>
    <mergeCell ref="A3:A4"/>
    <mergeCell ref="B38:Q38"/>
  </mergeCells>
  <pageMargins left="0" right="0" top="0.94488188976377963" bottom="0" header="0.51181102362204722" footer="0"/>
  <pageSetup paperSize="9"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2023-11-09T03:19:53Z</cp:lastPrinted>
  <dcterms:created xsi:type="dcterms:W3CDTF">2023-10-23T00:07:55Z</dcterms:created>
  <dcterms:modified xsi:type="dcterms:W3CDTF">2023-11-09T03:22:38Z</dcterms:modified>
</cp:coreProperties>
</file>